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antilla Ejecución " sheetId="1" r:id="rId1"/>
  </sheets>
  <definedNames>
    <definedName name="_xlnm.Print_Area" localSheetId="0">'Plantilla Ejecución '!$A$1:$N$97</definedName>
  </definedNames>
  <calcPr fullCalcOnLoad="1"/>
</workbook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<sst xmlns="http://schemas.openxmlformats.org/spreadsheetml/2006/main" count="97" uniqueCount="97">
  <si>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</si>
  <si>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</si>
  <si>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</si>
  <si>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</si>
  <si>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</si>
  <si>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</si>
  <si>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</si>
  <si>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</si>
  <si>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</si>
  <si>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</si>
  <si>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</si>
  <si>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</si>
  <si>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</si>
  <si>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</si>
  <si>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</si>
  <si>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</si>
  <si>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</si>
  <si>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</si>
  <si>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</si>
  <si>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</si>
  <si>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</si>
  <si>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</si>
  <si>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</si>
  <si>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</si>
  <si>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</si>
  <si>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</si>
  <si>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</si>
  <si>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</si>
  <si>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</si>
  <si>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</si>
  <si>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</si>
  <si>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</si>
  <si>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</si>
  <si>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</si>
  <si>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</si>
  <si>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</si>
  <si>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</si>
  <si>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</si>
  <si>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</si>
  <si>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</si>
  <si>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</si>
  <si>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</si>
  <si>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</si>
  <si>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</si>
  <si>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</si>
  <si>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</si>
  <si>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</si>
  <si>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</si>
  <si>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</si>
  <si>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</si>
  <si>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</si>
  <si>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</si>
  <si>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</si>
  <si>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</si>
  <si>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</si>
  <si>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</si>
  <si>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</si>
  <si>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</si>
  <si>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</si>
  <si>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</si>
  <si>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</si>
  <si>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</si>
  <si>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</si>
  <si>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</si>
  <si>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</si>
  <si>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</si>
  <si>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</si>
  <si>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</si>
  <si>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</si>
  <si>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</si>
  <si>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</si>
  <si>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</si>
  <si>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</si>
  <si>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</si>
  <si>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</si>
  <si>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</si>
  <si>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</si>
  <si>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</si>
  <si>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</si>
  <si>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</si>
  <si>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</si>
  <si>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</si>
  <si>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</si>
  <si>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</si>
  <si>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</si>
  <si>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</si>
  <si>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</si>
  <si>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</si>
  <si>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</si>
  <si>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</si>
  <si>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</si>
  <si>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</si>
  <si>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Año 2018</t>
  </si>
  <si>
    <r>
      <t xml:space="preserve">                     </t>
    </r>
    <r>
      <rPr>
        <b/>
        <i/>
        <sz val="12"/>
        <color indexed="8"/>
        <rFont val="Book Antiqua"/>
        <family val="1"/>
      </rPr>
      <t>“</t>
    </r>
    <r>
      <rPr>
        <b/>
        <i/>
        <sz val="12"/>
        <color indexed="8"/>
        <rFont val="Monotype Corsiva"/>
        <family val="4"/>
      </rPr>
      <t>Año del Fomento a las Exportaciones</t>
    </r>
    <r>
      <rPr>
        <b/>
        <i/>
        <sz val="12"/>
        <color indexed="59"/>
        <rFont val="Book Antiqua"/>
        <family val="1"/>
      </rPr>
      <t>”</t>
    </r>
  </si>
  <si>
    <t>PREPARADO POR:</t>
  </si>
  <si>
    <t>REVISADO POR:</t>
  </si>
  <si>
    <t>APROBADO POR: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</si>
</sst>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2"/>
      <color indexed="8"/>
      <name val="Book Antiqua"/>
      <family val="1"/>
    </font>
    <font>
      <b/>
      <i/>
      <sz val="12"/>
      <color indexed="8"/>
      <name val="Book Antiqua"/>
      <family val="1"/>
    </font>
    <font>
      <b/>
      <i/>
      <sz val="12"/>
      <color indexed="8"/>
      <name val="Monotype Corsiva"/>
      <family val="4"/>
    </font>
    <font>
      <b/>
      <i/>
      <sz val="12"/>
      <color indexed="59"/>
      <name val="Book Antiqua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theme="1"/>
      <name val="Book Antiqua"/>
      <family val="1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34" borderId="11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64" fontId="42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6" applyFont="1" applyBorder="1" applyAlignment="1">
      <alignment horizontal="left" vertical="center" wrapText="1"/>
    </xf>
    <xf numFmtId="43" fontId="42" fillId="0" borderId="0" xfId="46" applyFont="1" applyAlignment="1">
      <alignment vertical="center" wrapText="1"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43" fontId="0" fillId="0" borderId="0" xfId="0" applyNumberFormat="1" applyAlignment="1">
      <alignment/>
    </xf>
    <xf numFmtId="43" fontId="44" fillId="0" borderId="0" xfId="46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 vertical="center" wrapText="1"/>
    </xf>
    <xf numFmtId="164" fontId="45" fillId="33" borderId="11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42" fillId="33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165" fontId="48" fillId="0" borderId="0" xfId="0" applyNumberFormat="1" applyFont="1" applyFill="1" applyBorder="1" applyAlignment="1">
      <alignment horizontal="right" vertical="top"/>
    </xf>
    <xf numFmtId="43" fontId="0" fillId="0" borderId="0" xfId="0" applyNumberFormat="1" applyFont="1" applyAlignment="1">
      <alignment/>
    </xf>
    <xf numFmtId="165" fontId="48" fillId="0" borderId="0" xfId="0" applyNumberFormat="1" applyFont="1" applyFill="1" applyBorder="1" applyAlignment="1">
      <alignment horizontal="left" vertical="top"/>
    </xf>
    <xf numFmtId="165" fontId="48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3" fontId="42" fillId="33" borderId="11" xfId="0" applyNumberFormat="1" applyFont="1" applyFill="1" applyBorder="1" applyAlignment="1">
      <alignment horizontal="center" vertical="center" wrapText="1"/>
    </xf>
    <xf numFmtId="43" fontId="42" fillId="2" borderId="0" xfId="46" applyFont="1" applyFill="1" applyAlignment="1">
      <alignment/>
    </xf>
    <xf numFmtId="43" fontId="42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164" fontId="44" fillId="0" borderId="0" xfId="0" applyNumberFormat="1" applyFont="1" applyAlignment="1">
      <alignment/>
    </xf>
    <xf numFmtId="43" fontId="42" fillId="34" borderId="0" xfId="0" applyNumberFormat="1" applyFont="1" applyFill="1" applyBorder="1" applyAlignment="1">
      <alignment horizontal="center" vertical="center" wrapText="1"/>
    </xf>
    <xf numFmtId="164" fontId="44" fillId="35" borderId="11" xfId="0" applyNumberFormat="1" applyFont="1" applyFill="1" applyBorder="1" applyAlignment="1">
      <alignment horizontal="center" vertical="center" wrapText="1"/>
    </xf>
    <xf numFmtId="43" fontId="44" fillId="36" borderId="0" xfId="46" applyFont="1" applyFill="1" applyAlignment="1">
      <alignment/>
    </xf>
    <xf numFmtId="164" fontId="44" fillId="35" borderId="0" xfId="0" applyNumberFormat="1" applyFont="1" applyFill="1" applyBorder="1" applyAlignment="1">
      <alignment horizontal="center" vertical="center" wrapText="1"/>
    </xf>
    <xf numFmtId="43" fontId="0" fillId="0" borderId="0" xfId="46" applyFont="1" applyAlignment="1">
      <alignment vertical="top"/>
    </xf>
    <xf numFmtId="43" fontId="4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36" borderId="0" xfId="46" applyFont="1" applyFill="1" applyAlignment="1">
      <alignment/>
    </xf>
    <xf numFmtId="43" fontId="0" fillId="36" borderId="0" xfId="46" applyNumberFormat="1" applyFont="1" applyFill="1" applyAlignment="1">
      <alignment/>
    </xf>
    <xf numFmtId="43" fontId="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43" fontId="0" fillId="36" borderId="0" xfId="46" applyFont="1" applyFill="1" applyAlignment="1">
      <alignment vertical="top"/>
    </xf>
    <xf numFmtId="0" fontId="0" fillId="36" borderId="0" xfId="0" applyFont="1" applyFill="1" applyAlignment="1">
      <alignment/>
    </xf>
    <xf numFmtId="165" fontId="48" fillId="36" borderId="0" xfId="0" applyNumberFormat="1" applyFont="1" applyFill="1" applyBorder="1" applyAlignment="1">
      <alignment vertical="top"/>
    </xf>
    <xf numFmtId="0" fontId="4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0</xdr:row>
      <xdr:rowOff>0</xdr:rowOff>
    </xdr:from>
    <xdr:to>
      <xdr:col>6</xdr:col>
      <xdr:colOff>314325</xdr:colOff>
      <xdr:row>4</xdr:row>
      <xdr:rowOff>190500</xdr:rowOff>
    </xdr:to>
    <xdr:pic>
      <xdr:nvPicPr>
        <xdr:cNvPr id="1" name="Picture 2" descr="Ministerio de Interior y PolicÃ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4324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3400425</xdr:colOff>
      <xdr:row>89</xdr:row>
      <xdr:rowOff>47625</xdr:rowOff>
    </xdr:from>
    <xdr:to>
      <xdr:col>2</xdr:col>
      <xdr:colOff>47625</xdr:colOff>
      <xdr:row>96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8545175"/>
          <a:ext cx="1409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89</xdr:row>
      <xdr:rowOff>28575</xdr:rowOff>
    </xdr:from>
    <xdr:to>
      <xdr:col>4</xdr:col>
      <xdr:colOff>171450</xdr:colOff>
      <xdr:row>96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18526125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90</xdr:row>
      <xdr:rowOff>0</xdr:rowOff>
    </xdr:from>
    <xdr:to>
      <xdr:col>8</xdr:col>
      <xdr:colOff>1114425</xdr:colOff>
      <xdr:row>96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30450" y="18688050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981075</xdr:colOff>
      <xdr:row>90</xdr:row>
      <xdr:rowOff>28575</xdr:rowOff>
    </xdr:from>
    <xdr:to>
      <xdr:col>7</xdr:col>
      <xdr:colOff>723900</xdr:colOff>
      <xdr:row>92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0" y="18716625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1295400</xdr:colOff>
      <xdr:row>89</xdr:row>
      <xdr:rowOff>0</xdr:rowOff>
    </xdr:from>
    <xdr:to>
      <xdr:col>0</xdr:col>
      <xdr:colOff>3152775</xdr:colOff>
      <xdr:row>92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18497550"/>
          <a:ext cx="1857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073"/>
  <sheetViews>
    <sheetView showGridLines="0" tabSelected="1" view="pageBreakPreview" zoomScale="60" zoomScaleNormal="66" zoomScalePageLayoutView="0" workbookViewId="0" topLeftCell="A61">
      <pane xSplit="1" topLeftCell="C1" activePane="topRight" state="frozen"/>
      <selection pane="topLeft" activeCell="A1" sqref="A1"/>
      <selection pane="topRight" activeCell="A93" sqref="A93"/>
    </sheetView>
  </sheetViews>
  <sheetFormatPr defaultColWidth="9.140625" defaultRowHeight="15"/>
  <cols>
    <col min="1" max="1" width="71.421875" style="0" customWidth="1"/>
    <col min="2" max="2" width="11.57421875" style="0" hidden="1" customWidth="1"/>
    <col min="3" max="3" width="23.8515625" style="0" customWidth="1"/>
    <col min="4" max="4" width="25.8515625" style="0" customWidth="1"/>
    <col min="5" max="5" width="28.28125" style="0" customWidth="1"/>
    <col min="6" max="6" width="24.421875" style="0" customWidth="1"/>
    <col min="7" max="7" width="26.140625" style="0" customWidth="1"/>
    <col min="8" max="8" width="25.421875" style="0" customWidth="1"/>
    <col min="9" max="9" width="19.00390625" style="0" customWidth="1"/>
    <col min="10" max="10" width="21.8515625" style="0" customWidth="1"/>
    <col min="11" max="11" width="22.57421875" style="0" customWidth="1"/>
    <col min="12" max="12" width="11.57421875" style="0" customWidth="1"/>
    <col min="13" max="13" width="11.8515625" style="0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5" spans="1:16" s="30" customFormat="1" ht="18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P5" s="31"/>
    </row>
    <row r="6" spans="1:16" s="29" customFormat="1" ht="18.75">
      <c r="A6" s="27"/>
      <c r="B6" s="27"/>
      <c r="C6" s="27"/>
      <c r="D6" s="28"/>
      <c r="E6" s="26" t="s">
        <v>93</v>
      </c>
      <c r="F6" s="28"/>
      <c r="G6" s="28"/>
      <c r="H6" s="27"/>
      <c r="I6" s="27"/>
      <c r="J6" s="27"/>
      <c r="K6" s="27"/>
      <c r="L6" s="27"/>
      <c r="M6" s="27"/>
      <c r="N6" s="27"/>
      <c r="P6" s="10"/>
    </row>
    <row r="7" spans="1:16" ht="18.75">
      <c r="A7" s="65" t="s">
        <v>92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P7" s="10"/>
    </row>
    <row r="8" spans="1:16" ht="15.75">
      <c r="A8" s="66" t="s">
        <v>91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P8" s="10"/>
    </row>
    <row r="9" spans="1:16" ht="15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P9" s="10"/>
    </row>
    <row r="10" spans="1:27" ht="15.75">
      <c r="A10" s="7" t="s">
        <v>0</v>
      </c>
      <c r="B10" s="8"/>
      <c r="C10" s="8" t="s">
        <v>79</v>
      </c>
      <c r="D10" s="8" t="s">
        <v>80</v>
      </c>
      <c r="E10" s="8" t="s">
        <v>81</v>
      </c>
      <c r="F10" s="8" t="s">
        <v>82</v>
      </c>
      <c r="G10" s="8" t="s">
        <v>83</v>
      </c>
      <c r="H10" s="8" t="s">
        <v>84</v>
      </c>
      <c r="I10" s="8" t="s">
        <v>85</v>
      </c>
      <c r="J10" s="8" t="s">
        <v>86</v>
      </c>
      <c r="K10" s="8" t="s">
        <v>87</v>
      </c>
      <c r="L10" s="8" t="s">
        <v>88</v>
      </c>
      <c r="M10" s="8" t="s">
        <v>89</v>
      </c>
      <c r="N10" s="8" t="s">
        <v>90</v>
      </c>
      <c r="Z10" s="15"/>
      <c r="AA10" s="15"/>
    </row>
    <row r="11" spans="1:27" ht="15">
      <c r="A11" s="1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18" ht="15">
      <c r="A12" s="21" t="s">
        <v>2</v>
      </c>
      <c r="B12" s="13"/>
      <c r="C12" s="12"/>
      <c r="D12" s="35"/>
      <c r="E12" s="35"/>
      <c r="F12" s="35"/>
      <c r="G12" s="35"/>
      <c r="H12" s="35"/>
      <c r="I12" s="13"/>
      <c r="J12" s="13"/>
      <c r="K12" s="13"/>
      <c r="L12" s="13"/>
      <c r="M12" s="13"/>
      <c r="N12" s="13"/>
      <c r="R12" s="14"/>
    </row>
    <row r="13" spans="1:15" ht="15">
      <c r="A13" s="22" t="s">
        <v>3</v>
      </c>
      <c r="B13" s="13"/>
      <c r="C13" s="36">
        <f>25324399.17+127000+7181602.04+3652031.5+10163088.78+3075557.5</f>
        <v>49523678.99</v>
      </c>
      <c r="D13" s="36">
        <f>26066367.67+127000+7181602.04+3642831.5+10163088.78+3065557.5</f>
        <v>50246447.49</v>
      </c>
      <c r="E13" s="36">
        <f>28252529.17+107000+7074602.04+3608331.5+10089746.78+3055557.5</f>
        <v>52187766.99</v>
      </c>
      <c r="F13" s="36">
        <f>29698970.67+107000+6983602.04+3608331.5+10042584.28+3040557.5</f>
        <v>53481045.99</v>
      </c>
      <c r="G13" s="36">
        <f>34235991.17+107000+7270602.04+10118278.78+3007617.5</f>
        <v>54739489.49</v>
      </c>
      <c r="H13" s="55">
        <f>32163202.17+107000+7022602.04+2220016+171667.15+10022056.28+3007617.5</f>
        <v>54714161.14</v>
      </c>
      <c r="I13" s="35"/>
      <c r="J13" s="35"/>
      <c r="K13" s="35"/>
      <c r="L13" s="16"/>
      <c r="M13" s="16"/>
      <c r="N13" s="16"/>
      <c r="O13" s="17"/>
    </row>
    <row r="14" spans="1:15" ht="15">
      <c r="A14" s="22" t="s">
        <v>4</v>
      </c>
      <c r="C14" s="36">
        <f>3168032.5+1829317.5+1492000+2348644.5</f>
        <v>8837994.5</v>
      </c>
      <c r="D14" s="36">
        <f>3168032.5+3358467.5+1489000+2348644.5</f>
        <v>10364144.5</v>
      </c>
      <c r="E14" s="36">
        <f>3168150+2593892.5+840478.99+1551000+2348644.5</f>
        <v>10502165.99</v>
      </c>
      <c r="F14" s="36">
        <f>3168150+2593892.5+979827.88+1596000+2348644.5</f>
        <v>10686514.879999999</v>
      </c>
      <c r="G14" s="36">
        <f>3168150+2593892.5+1122933.07+1551000+2348644.5</f>
        <v>10784620.07</v>
      </c>
      <c r="H14" s="55">
        <f>3168150+2593892.5+1548000+2348644.5</f>
        <v>9658687</v>
      </c>
      <c r="I14" s="35"/>
      <c r="J14" s="35"/>
      <c r="K14" s="37"/>
      <c r="L14" s="17"/>
      <c r="M14" s="17"/>
      <c r="N14" s="17"/>
      <c r="O14" s="17"/>
    </row>
    <row r="15" spans="1:15" ht="15">
      <c r="A15" s="22" t="s">
        <v>37</v>
      </c>
      <c r="C15" s="36"/>
      <c r="D15" s="36"/>
      <c r="E15" s="36"/>
      <c r="F15" s="36"/>
      <c r="G15" s="36"/>
      <c r="H15" s="55"/>
      <c r="I15" s="35"/>
      <c r="J15" s="35"/>
      <c r="K15" s="40"/>
      <c r="L15" s="17"/>
      <c r="M15" s="17"/>
      <c r="N15" s="17"/>
      <c r="O15" s="17"/>
    </row>
    <row r="16" spans="1:15" ht="15">
      <c r="A16" s="22" t="s">
        <v>5</v>
      </c>
      <c r="C16" s="36"/>
      <c r="D16" s="36"/>
      <c r="E16" s="36"/>
      <c r="F16" s="36"/>
      <c r="G16" s="36"/>
      <c r="H16" s="57"/>
      <c r="I16" s="35"/>
      <c r="J16" s="35"/>
      <c r="K16" s="37"/>
      <c r="L16" s="17"/>
      <c r="M16" s="17"/>
      <c r="N16" s="17"/>
      <c r="O16" s="17"/>
    </row>
    <row r="17" spans="1:15" ht="15">
      <c r="A17" s="22" t="s">
        <v>6</v>
      </c>
      <c r="C17" s="36">
        <f>1649180.93+1793525.34+197114.37</f>
        <v>3639820.64</v>
      </c>
      <c r="D17" s="36">
        <f>1699042.55+1846205.08+220139.28</f>
        <v>3765386.9099999997</v>
      </c>
      <c r="E17" s="36">
        <f>1854041.45+2001422.59+245643.82</f>
        <v>4101107.86</v>
      </c>
      <c r="F17" s="36">
        <f>1952786.77+2104119.9+257600.56</f>
        <v>4314507.2299999995</v>
      </c>
      <c r="G17" s="36">
        <f>2275525.27+2426248.35+312830.55</f>
        <v>5014604.17</v>
      </c>
      <c r="H17" s="55">
        <f>2131061.61+2279080.31+290966.49</f>
        <v>4701108.41</v>
      </c>
      <c r="I17" s="35"/>
      <c r="J17" s="35"/>
      <c r="K17" s="37"/>
      <c r="L17" s="17"/>
      <c r="M17" s="17"/>
      <c r="N17" s="17"/>
      <c r="O17" s="17"/>
    </row>
    <row r="18" spans="1:15" ht="15">
      <c r="A18" s="3" t="s">
        <v>7</v>
      </c>
      <c r="C18" s="36"/>
      <c r="D18" s="36"/>
      <c r="E18" s="36"/>
      <c r="F18" s="36"/>
      <c r="G18" s="36"/>
      <c r="H18" s="57"/>
      <c r="I18" s="35"/>
      <c r="J18" s="55"/>
      <c r="K18" s="40"/>
      <c r="L18" s="17"/>
      <c r="M18" s="17"/>
      <c r="N18" s="17"/>
      <c r="O18" s="17"/>
    </row>
    <row r="19" spans="1:15" ht="15">
      <c r="A19" s="22" t="s">
        <v>8</v>
      </c>
      <c r="C19" s="36">
        <f>57762.72+951448.56+500687.47+28863.22+7300</f>
        <v>1546061.97</v>
      </c>
      <c r="D19" s="36">
        <f>201391.97+1283441.95+652236.95+38713.37+1236898.67+7300</f>
        <v>3419982.91</v>
      </c>
      <c r="E19" s="36">
        <f>59601.81+1083625.15+570239.25+23579.15+1135626.45+7300</f>
        <v>2879971.8099999996</v>
      </c>
      <c r="F19" s="36">
        <f>39682.94+1097530.93+586782.6+29589.53+1056020.74+7300</f>
        <v>2816906.7399999998</v>
      </c>
      <c r="G19" s="36">
        <f>34494.53+1121303.36+569298.29+16492.05+1063748.23+7300</f>
        <v>2812636.46</v>
      </c>
      <c r="H19" s="55">
        <f>39916.28+1155570.13+572202.22+1139485.01+7300</f>
        <v>2914473.6399999997</v>
      </c>
      <c r="I19" s="35"/>
      <c r="J19" s="55"/>
      <c r="K19" s="37"/>
      <c r="L19" s="17"/>
      <c r="M19" s="17"/>
      <c r="N19" s="17"/>
      <c r="O19" s="17"/>
    </row>
    <row r="20" spans="1:15" ht="15">
      <c r="A20" s="22" t="s">
        <v>9</v>
      </c>
      <c r="C20" s="36"/>
      <c r="D20" s="36"/>
      <c r="E20" s="36">
        <v>207680</v>
      </c>
      <c r="F20" s="36">
        <v>782717.55</v>
      </c>
      <c r="G20" s="36">
        <v>593162.4</v>
      </c>
      <c r="H20" s="55"/>
      <c r="I20" s="35"/>
      <c r="J20" s="55"/>
      <c r="K20" s="37"/>
      <c r="L20" s="17"/>
      <c r="M20" s="17"/>
      <c r="N20" s="17"/>
      <c r="O20" s="17"/>
    </row>
    <row r="21" spans="1:15" ht="15">
      <c r="A21" s="22" t="s">
        <v>10</v>
      </c>
      <c r="C21" s="36">
        <v>667350</v>
      </c>
      <c r="D21" s="36">
        <v>319150</v>
      </c>
      <c r="E21" s="36">
        <v>654250</v>
      </c>
      <c r="F21" s="36">
        <f>1334700+43525.07+651150</f>
        <v>2029375.07</v>
      </c>
      <c r="G21" s="36">
        <v>355250</v>
      </c>
      <c r="H21" s="55"/>
      <c r="I21" s="35"/>
      <c r="J21" s="55"/>
      <c r="K21" s="37"/>
      <c r="L21" s="17"/>
      <c r="M21" s="17"/>
      <c r="N21" s="17"/>
      <c r="O21" s="17"/>
    </row>
    <row r="22" spans="1:15" ht="18" customHeight="1">
      <c r="A22" s="22" t="s">
        <v>11</v>
      </c>
      <c r="C22" s="36"/>
      <c r="D22" s="36"/>
      <c r="E22" s="36"/>
      <c r="F22" s="36">
        <v>61528.02</v>
      </c>
      <c r="G22" s="36"/>
      <c r="H22" s="55"/>
      <c r="I22" s="35"/>
      <c r="J22" s="55"/>
      <c r="K22" s="37"/>
      <c r="L22" s="17"/>
      <c r="M22" s="17"/>
      <c r="N22" s="17"/>
      <c r="O22" s="17"/>
    </row>
    <row r="23" spans="1:15" ht="15">
      <c r="A23" s="22" t="s">
        <v>12</v>
      </c>
      <c r="C23" s="36">
        <v>195000</v>
      </c>
      <c r="D23" s="36">
        <f>195000+67024</f>
        <v>262024</v>
      </c>
      <c r="E23" s="36">
        <f>195000+134048+168010.9</f>
        <v>497058.9</v>
      </c>
      <c r="F23" s="36">
        <f>240192+67024+48540.82+84005.45</f>
        <v>439762.27</v>
      </c>
      <c r="G23" s="36">
        <f>1053657.36+67024+115433.5+168010.9</f>
        <v>1404125.76</v>
      </c>
      <c r="H23" s="55">
        <v>1116600</v>
      </c>
      <c r="I23" s="35"/>
      <c r="J23" s="55"/>
      <c r="K23" s="37"/>
      <c r="L23" s="17"/>
      <c r="M23" s="17"/>
      <c r="N23" s="17"/>
      <c r="O23" s="17"/>
    </row>
    <row r="24" spans="1:15" ht="15">
      <c r="A24" s="22" t="s">
        <v>13</v>
      </c>
      <c r="C24" s="36"/>
      <c r="D24" s="39">
        <v>2973354.77</v>
      </c>
      <c r="E24" s="39">
        <v>2917518.06</v>
      </c>
      <c r="F24" s="39">
        <v>6383311.19</v>
      </c>
      <c r="G24" s="39">
        <f>3000000+2895669.25</f>
        <v>5895669.25</v>
      </c>
      <c r="H24" s="55">
        <v>2915120.04</v>
      </c>
      <c r="I24" s="35"/>
      <c r="J24" s="55"/>
      <c r="K24" s="37"/>
      <c r="L24" s="17"/>
      <c r="M24" s="17"/>
      <c r="N24" s="17"/>
      <c r="O24" s="17"/>
    </row>
    <row r="25" spans="1:15" ht="30">
      <c r="A25" s="5" t="s">
        <v>14</v>
      </c>
      <c r="C25" s="36"/>
      <c r="D25" s="39"/>
      <c r="E25" s="39">
        <v>3836785.52</v>
      </c>
      <c r="F25" s="39">
        <f>20000+483922.54+1362912.88</f>
        <v>1866835.42</v>
      </c>
      <c r="G25" s="39">
        <v>3498892.5</v>
      </c>
      <c r="H25" s="55"/>
      <c r="I25" s="35"/>
      <c r="J25" s="55"/>
      <c r="K25" s="37"/>
      <c r="L25" s="17"/>
      <c r="M25" s="17"/>
      <c r="N25" s="17"/>
      <c r="O25" s="17"/>
    </row>
    <row r="26" spans="1:15" ht="15">
      <c r="A26" s="5" t="s">
        <v>15</v>
      </c>
      <c r="C26" s="36"/>
      <c r="D26" s="39">
        <f>23010+58281.32</f>
        <v>81291.32</v>
      </c>
      <c r="E26" s="39">
        <f>+-23010+29305.15</f>
        <v>6295.1500000000015</v>
      </c>
      <c r="F26" s="39">
        <f>97493.97+23010+589185.76+246128.81</f>
        <v>955818.54</v>
      </c>
      <c r="G26" s="39">
        <v>29621.48</v>
      </c>
      <c r="H26" s="55">
        <v>270000</v>
      </c>
      <c r="I26" s="35"/>
      <c r="J26" s="55"/>
      <c r="K26" s="37"/>
      <c r="L26" s="17"/>
      <c r="M26" s="17"/>
      <c r="N26" s="17"/>
      <c r="O26" s="17"/>
    </row>
    <row r="27" spans="1:15" ht="15">
      <c r="A27" s="22" t="s">
        <v>38</v>
      </c>
      <c r="C27" s="38"/>
      <c r="D27" s="39"/>
      <c r="E27" s="39"/>
      <c r="F27" s="39"/>
      <c r="G27" s="39"/>
      <c r="H27" s="55"/>
      <c r="I27" s="35"/>
      <c r="J27" s="55"/>
      <c r="K27" s="37"/>
      <c r="L27" s="17"/>
      <c r="M27" s="17"/>
      <c r="N27" s="17"/>
      <c r="O27" s="17"/>
    </row>
    <row r="28" spans="1:15" ht="15">
      <c r="A28" s="3" t="s">
        <v>16</v>
      </c>
      <c r="C28" s="38"/>
      <c r="D28" s="39"/>
      <c r="E28" s="39"/>
      <c r="F28" s="39"/>
      <c r="G28" s="39"/>
      <c r="H28" s="55"/>
      <c r="I28" s="35"/>
      <c r="J28" s="55"/>
      <c r="K28" s="37"/>
      <c r="L28" s="17"/>
      <c r="M28" s="17"/>
      <c r="N28" s="17"/>
      <c r="O28" s="17"/>
    </row>
    <row r="29" spans="1:15" ht="15">
      <c r="A29" s="5" t="s">
        <v>17</v>
      </c>
      <c r="C29" s="36">
        <v>90503.7</v>
      </c>
      <c r="D29" s="39">
        <v>4259533.38</v>
      </c>
      <c r="E29" s="39">
        <f>+-4259533.38+4169029.68</f>
        <v>-90503.69999999972</v>
      </c>
      <c r="F29" s="39">
        <f>276254.75+14690+3287589.1</f>
        <v>3578533.85</v>
      </c>
      <c r="G29" s="39">
        <f>2485473.08+8928268.04</f>
        <v>11413741.12</v>
      </c>
      <c r="H29" s="58"/>
      <c r="I29" s="35"/>
      <c r="J29" s="55"/>
      <c r="K29" s="37"/>
      <c r="L29" s="17"/>
      <c r="M29" s="17"/>
      <c r="N29" s="17"/>
      <c r="O29" s="17"/>
    </row>
    <row r="30" spans="1:15" ht="15">
      <c r="A30" s="5" t="s">
        <v>18</v>
      </c>
      <c r="C30" s="38"/>
      <c r="D30" s="39"/>
      <c r="E30" s="39">
        <v>300000</v>
      </c>
      <c r="F30" s="39">
        <f>394533+212400+11300</f>
        <v>618233</v>
      </c>
      <c r="G30" s="39">
        <f>4130+411894</f>
        <v>416024</v>
      </c>
      <c r="H30" s="55"/>
      <c r="I30" s="35"/>
      <c r="J30" s="55"/>
      <c r="K30" s="37"/>
      <c r="L30" s="17"/>
      <c r="M30" s="17"/>
      <c r="N30" s="17"/>
      <c r="O30" s="17"/>
    </row>
    <row r="31" spans="1:15" ht="15">
      <c r="A31" s="5" t="s">
        <v>19</v>
      </c>
      <c r="C31" s="38"/>
      <c r="D31" s="39"/>
      <c r="E31" s="39"/>
      <c r="F31" s="39">
        <f>52337.92+8028.65+54805</f>
        <v>115171.57</v>
      </c>
      <c r="G31" s="39">
        <f>193815+184290.04+29806.8</f>
        <v>407911.84</v>
      </c>
      <c r="H31" s="55"/>
      <c r="I31" s="35"/>
      <c r="J31" s="55"/>
      <c r="K31" s="37"/>
      <c r="L31" s="17"/>
      <c r="M31" s="17"/>
      <c r="N31" s="17"/>
      <c r="O31" s="17"/>
    </row>
    <row r="32" spans="1:15" ht="15">
      <c r="A32" s="5" t="s">
        <v>20</v>
      </c>
      <c r="C32" s="38"/>
      <c r="D32" s="39"/>
      <c r="E32" s="39"/>
      <c r="F32" s="39">
        <v>28000</v>
      </c>
      <c r="G32" s="39"/>
      <c r="H32" s="55"/>
      <c r="I32" s="35"/>
      <c r="J32" s="55"/>
      <c r="K32" s="37"/>
      <c r="L32" s="17"/>
      <c r="M32" s="17"/>
      <c r="N32" s="17"/>
      <c r="O32" s="17"/>
    </row>
    <row r="33" spans="1:15" ht="15">
      <c r="A33" s="5" t="s">
        <v>21</v>
      </c>
      <c r="C33" s="38"/>
      <c r="D33" s="39"/>
      <c r="E33" s="39"/>
      <c r="F33" s="39">
        <f>456062.42+68999.22</f>
        <v>525061.64</v>
      </c>
      <c r="G33" s="39">
        <v>79366.8</v>
      </c>
      <c r="H33" s="55">
        <v>26432</v>
      </c>
      <c r="I33" s="35"/>
      <c r="J33" s="55"/>
      <c r="K33" s="54"/>
      <c r="L33" s="17"/>
      <c r="M33" s="17"/>
      <c r="N33" s="17"/>
      <c r="O33" s="17"/>
    </row>
    <row r="34" spans="1:15" ht="15">
      <c r="A34" s="5" t="s">
        <v>22</v>
      </c>
      <c r="C34" s="38"/>
      <c r="D34" s="39"/>
      <c r="E34" s="39">
        <v>100005</v>
      </c>
      <c r="F34" s="39">
        <f>86106+211521.27</f>
        <v>297627.27</v>
      </c>
      <c r="G34" s="39"/>
      <c r="H34" s="55"/>
      <c r="I34" s="35"/>
      <c r="J34" s="55"/>
      <c r="K34" s="54"/>
      <c r="L34" s="17"/>
      <c r="M34" s="17"/>
      <c r="N34" s="17"/>
      <c r="O34" s="17"/>
    </row>
    <row r="35" spans="1:15" ht="15">
      <c r="A35" s="5" t="s">
        <v>23</v>
      </c>
      <c r="C35" s="36"/>
      <c r="D35" s="36">
        <v>5250000</v>
      </c>
      <c r="E35" s="36">
        <f>5000000+13275+1600000</f>
        <v>6613275</v>
      </c>
      <c r="F35" s="36">
        <f>11800000+129725+13842.5</f>
        <v>11943567.5</v>
      </c>
      <c r="G35" s="36">
        <v>5900000</v>
      </c>
      <c r="H35" s="59">
        <v>72688</v>
      </c>
      <c r="I35" s="35"/>
      <c r="J35" s="59"/>
      <c r="K35" s="54"/>
      <c r="L35" s="17"/>
      <c r="M35" s="17"/>
      <c r="N35" s="17"/>
      <c r="O35" s="17"/>
    </row>
    <row r="36" spans="1:15" ht="30">
      <c r="A36" s="5" t="s">
        <v>39</v>
      </c>
      <c r="C36" s="38"/>
      <c r="D36" s="39"/>
      <c r="E36" s="39"/>
      <c r="F36" s="39"/>
      <c r="G36" s="39"/>
      <c r="H36" s="55"/>
      <c r="I36" s="35"/>
      <c r="J36" s="55"/>
      <c r="K36" s="54"/>
      <c r="L36" s="17"/>
      <c r="M36" s="17"/>
      <c r="N36" s="17"/>
      <c r="O36" s="17"/>
    </row>
    <row r="37" spans="1:15" ht="15">
      <c r="A37" s="5" t="s">
        <v>24</v>
      </c>
      <c r="C37" s="38"/>
      <c r="D37" s="39"/>
      <c r="E37" s="39">
        <f>616531.51+2732.88+29500+165200</f>
        <v>813964.39</v>
      </c>
      <c r="F37" s="39">
        <f>58490.45+564029.93+95762.71+1879173.21+690000</f>
        <v>3287456.3</v>
      </c>
      <c r="G37" s="39">
        <f>139145.6+888620.91+4485000</f>
        <v>5512766.51</v>
      </c>
      <c r="H37" s="55"/>
      <c r="I37" s="35"/>
      <c r="J37" s="55"/>
      <c r="K37" s="54"/>
      <c r="L37" s="17"/>
      <c r="M37" s="17"/>
      <c r="N37" s="17"/>
      <c r="O37" s="17"/>
    </row>
    <row r="38" spans="1:15" ht="15">
      <c r="A38" s="3" t="s">
        <v>25</v>
      </c>
      <c r="C38" s="38"/>
      <c r="D38" s="39"/>
      <c r="E38" s="39"/>
      <c r="F38" s="39"/>
      <c r="G38" s="39"/>
      <c r="H38" s="60"/>
      <c r="I38" s="35"/>
      <c r="J38" s="55"/>
      <c r="K38" s="40"/>
      <c r="L38" s="17"/>
      <c r="M38" s="17"/>
      <c r="N38" s="17"/>
      <c r="O38" s="17"/>
    </row>
    <row r="39" spans="1:15" ht="15">
      <c r="A39" s="5" t="s">
        <v>26</v>
      </c>
      <c r="C39" s="36"/>
      <c r="D39" s="36"/>
      <c r="E39" s="36"/>
      <c r="F39" s="36"/>
      <c r="G39" s="36"/>
      <c r="H39" s="59">
        <f>509000+1400000</f>
        <v>1909000</v>
      </c>
      <c r="I39" s="52"/>
      <c r="J39" s="59"/>
      <c r="K39" s="37"/>
      <c r="L39" s="17"/>
      <c r="M39" s="17"/>
      <c r="N39" s="17"/>
      <c r="O39" s="17"/>
    </row>
    <row r="40" spans="1:15" ht="15">
      <c r="A40" s="5" t="s">
        <v>40</v>
      </c>
      <c r="C40" s="36">
        <v>509000</v>
      </c>
      <c r="D40" s="36">
        <v>509000</v>
      </c>
      <c r="E40" s="36">
        <v>509000</v>
      </c>
      <c r="F40" s="36">
        <v>509000</v>
      </c>
      <c r="G40" s="36">
        <v>509000</v>
      </c>
      <c r="H40" s="61"/>
      <c r="I40" s="39"/>
      <c r="J40" s="59"/>
      <c r="K40" s="37"/>
      <c r="L40" s="17"/>
      <c r="M40" s="17"/>
      <c r="N40" s="17"/>
      <c r="O40" s="17"/>
    </row>
    <row r="41" spans="1:15" ht="15">
      <c r="A41" s="5" t="s">
        <v>41</v>
      </c>
      <c r="C41" s="36"/>
      <c r="D41" s="39"/>
      <c r="E41" s="39"/>
      <c r="F41" s="39"/>
      <c r="G41" s="39">
        <v>60000000</v>
      </c>
      <c r="H41" s="55">
        <v>951463238</v>
      </c>
      <c r="I41" s="35"/>
      <c r="J41" s="55"/>
      <c r="K41" s="35"/>
      <c r="L41" s="17"/>
      <c r="M41" s="17"/>
      <c r="N41" s="17"/>
      <c r="O41" s="17"/>
    </row>
    <row r="42" spans="1:15" ht="30">
      <c r="A42" s="5" t="s">
        <v>42</v>
      </c>
      <c r="C42" s="36">
        <v>904463239</v>
      </c>
      <c r="D42" s="39">
        <v>904463239</v>
      </c>
      <c r="E42" s="39">
        <v>904453732.46</v>
      </c>
      <c r="F42" s="39">
        <v>904463238</v>
      </c>
      <c r="G42" s="39">
        <v>904463238</v>
      </c>
      <c r="H42" s="55"/>
      <c r="I42" s="40"/>
      <c r="J42" s="55"/>
      <c r="K42" s="37"/>
      <c r="L42" s="17"/>
      <c r="M42" s="17"/>
      <c r="N42" s="17"/>
      <c r="O42" s="17"/>
    </row>
    <row r="43" spans="1:15" ht="30">
      <c r="A43" s="5" t="s">
        <v>43</v>
      </c>
      <c r="C43" s="36"/>
      <c r="D43" s="39"/>
      <c r="E43" s="39"/>
      <c r="F43" s="39"/>
      <c r="G43" s="39"/>
      <c r="H43" s="55"/>
      <c r="I43" s="40"/>
      <c r="J43" s="55"/>
      <c r="K43" s="37"/>
      <c r="L43" s="17"/>
      <c r="M43" s="17"/>
      <c r="N43" s="17"/>
      <c r="O43" s="17"/>
    </row>
    <row r="44" spans="1:15" ht="15">
      <c r="A44" s="22" t="s">
        <v>27</v>
      </c>
      <c r="C44" s="36"/>
      <c r="D44" s="39"/>
      <c r="E44" s="36"/>
      <c r="F44" s="36"/>
      <c r="G44" s="39">
        <v>615219.27</v>
      </c>
      <c r="H44" s="55">
        <v>10914543.33</v>
      </c>
      <c r="I44" s="55"/>
      <c r="J44" s="55"/>
      <c r="K44" s="37"/>
      <c r="L44" s="17"/>
      <c r="M44" s="17"/>
      <c r="N44" s="17"/>
      <c r="O44" s="17"/>
    </row>
    <row r="45" spans="1:15" ht="15">
      <c r="A45" s="5" t="s">
        <v>44</v>
      </c>
      <c r="C45" s="36">
        <f>4659227.91+2978212.5</f>
        <v>7637440.41</v>
      </c>
      <c r="D45" s="39">
        <f>18760384.93+2978212.5</f>
        <v>21738597.43</v>
      </c>
      <c r="E45" s="39">
        <f>11709805.92+2978212.5</f>
        <v>14688018.42</v>
      </c>
      <c r="F45" s="39">
        <f>11709805.92+2978212.5</f>
        <v>14688018.42</v>
      </c>
      <c r="G45" s="39">
        <f>11709805.92+2978212.5</f>
        <v>14688018.42</v>
      </c>
      <c r="H45" s="55">
        <f>11709805.92+2978212.5</f>
        <v>14688018.42</v>
      </c>
      <c r="I45" s="37"/>
      <c r="J45" s="55"/>
      <c r="K45" s="37"/>
      <c r="L45" s="17"/>
      <c r="M45" s="17"/>
      <c r="N45" s="17"/>
      <c r="O45" s="17"/>
    </row>
    <row r="46" spans="1:15" ht="15">
      <c r="A46" s="21" t="s">
        <v>45</v>
      </c>
      <c r="C46" s="36"/>
      <c r="D46" s="39"/>
      <c r="E46" s="39"/>
      <c r="F46" s="39"/>
      <c r="G46" s="39"/>
      <c r="H46" s="60"/>
      <c r="I46" s="40"/>
      <c r="J46" s="55"/>
      <c r="K46" s="40"/>
      <c r="L46" s="17"/>
      <c r="M46" s="17"/>
      <c r="N46" s="17"/>
      <c r="O46" s="17"/>
    </row>
    <row r="47" spans="1:15" ht="15">
      <c r="A47" s="22" t="s">
        <v>46</v>
      </c>
      <c r="C47" s="36"/>
      <c r="D47" s="39"/>
      <c r="E47" s="39"/>
      <c r="F47" s="39"/>
      <c r="G47" s="39"/>
      <c r="H47" s="60"/>
      <c r="I47" s="40"/>
      <c r="J47" s="55"/>
      <c r="K47" s="37"/>
      <c r="L47" s="17"/>
      <c r="M47" s="17"/>
      <c r="N47" s="17"/>
      <c r="O47" s="17"/>
    </row>
    <row r="48" spans="1:15" ht="15">
      <c r="A48" s="5" t="s">
        <v>47</v>
      </c>
      <c r="C48" s="36"/>
      <c r="D48" s="39"/>
      <c r="E48" s="39"/>
      <c r="F48" s="39"/>
      <c r="G48" s="39"/>
      <c r="H48" s="60"/>
      <c r="I48" s="40"/>
      <c r="J48" s="55"/>
      <c r="K48" s="37"/>
      <c r="L48" s="17"/>
      <c r="M48" s="17"/>
      <c r="N48" s="17"/>
      <c r="O48" s="17"/>
    </row>
    <row r="49" spans="1:15" ht="15">
      <c r="A49" s="5" t="s">
        <v>48</v>
      </c>
      <c r="C49" s="36"/>
      <c r="D49" s="39">
        <v>896610324</v>
      </c>
      <c r="E49" s="39">
        <v>766594646</v>
      </c>
      <c r="F49" s="39">
        <v>554402524</v>
      </c>
      <c r="G49" s="39">
        <v>554402524</v>
      </c>
      <c r="H49" s="57">
        <v>554402524</v>
      </c>
      <c r="I49" s="37"/>
      <c r="J49" s="57"/>
      <c r="K49" s="37"/>
      <c r="L49" s="17"/>
      <c r="M49" s="17"/>
      <c r="N49" s="17"/>
      <c r="O49" s="17"/>
    </row>
    <row r="50" spans="1:15" ht="30">
      <c r="A50" s="5" t="s">
        <v>49</v>
      </c>
      <c r="C50" s="38"/>
      <c r="D50" s="39"/>
      <c r="E50" s="39"/>
      <c r="F50" s="39"/>
      <c r="G50" s="39"/>
      <c r="H50" s="60"/>
      <c r="I50" s="40"/>
      <c r="J50" s="55"/>
      <c r="K50" s="37"/>
      <c r="L50" s="17"/>
      <c r="M50" s="17"/>
      <c r="N50" s="17"/>
      <c r="O50" s="17"/>
    </row>
    <row r="51" spans="1:15" ht="30">
      <c r="A51" s="5" t="s">
        <v>50</v>
      </c>
      <c r="C51" s="38"/>
      <c r="D51" s="39"/>
      <c r="E51" s="39"/>
      <c r="F51" s="39"/>
      <c r="G51" s="39"/>
      <c r="H51" s="60"/>
      <c r="I51" s="40"/>
      <c r="J51" s="55"/>
      <c r="K51" s="37"/>
      <c r="L51" s="17"/>
      <c r="M51" s="17"/>
      <c r="N51" s="17"/>
      <c r="O51" s="17"/>
    </row>
    <row r="52" spans="1:15" ht="15">
      <c r="A52" s="5" t="s">
        <v>51</v>
      </c>
      <c r="C52" s="38"/>
      <c r="D52" s="39"/>
      <c r="E52" s="39"/>
      <c r="F52" s="39"/>
      <c r="G52" s="39"/>
      <c r="H52" s="60"/>
      <c r="I52" s="40"/>
      <c r="J52" s="55"/>
      <c r="K52" s="37"/>
      <c r="L52" s="17"/>
      <c r="M52" s="17"/>
      <c r="N52" s="17"/>
      <c r="O52" s="17"/>
    </row>
    <row r="53" spans="1:15" ht="15">
      <c r="A53" s="5" t="s">
        <v>52</v>
      </c>
      <c r="C53" s="38"/>
      <c r="D53" s="39"/>
      <c r="E53" s="39"/>
      <c r="F53" s="39"/>
      <c r="G53" s="39"/>
      <c r="H53" s="60"/>
      <c r="I53" s="40"/>
      <c r="J53" s="55"/>
      <c r="K53" s="37"/>
      <c r="L53" s="17"/>
      <c r="M53" s="17"/>
      <c r="N53" s="17"/>
      <c r="O53" s="17"/>
    </row>
    <row r="54" spans="1:15" ht="15">
      <c r="A54" s="21" t="s">
        <v>28</v>
      </c>
      <c r="C54" s="38"/>
      <c r="D54" s="39"/>
      <c r="E54" s="39"/>
      <c r="F54" s="39"/>
      <c r="G54" s="39"/>
      <c r="H54" s="60"/>
      <c r="I54" s="40"/>
      <c r="J54" s="55"/>
      <c r="K54" s="40"/>
      <c r="L54" s="17"/>
      <c r="M54" s="17"/>
      <c r="N54" s="17"/>
      <c r="O54" s="17"/>
    </row>
    <row r="55" spans="1:15" ht="15">
      <c r="A55" s="22" t="s">
        <v>29</v>
      </c>
      <c r="C55" s="38"/>
      <c r="D55" s="39"/>
      <c r="E55" s="39"/>
      <c r="F55" s="39"/>
      <c r="G55" s="39"/>
      <c r="H55" s="55"/>
      <c r="I55" s="37"/>
      <c r="J55" s="55"/>
      <c r="K55" s="37"/>
      <c r="L55" s="17"/>
      <c r="M55" s="17"/>
      <c r="N55" s="17"/>
      <c r="O55" s="17"/>
    </row>
    <row r="56" spans="1:15" ht="15">
      <c r="A56" s="22" t="s">
        <v>30</v>
      </c>
      <c r="C56" s="38"/>
      <c r="D56" s="39"/>
      <c r="E56" s="39"/>
      <c r="F56" s="39">
        <f>185592.05+94591.16+14254.4</f>
        <v>294437.61</v>
      </c>
      <c r="G56" s="39">
        <v>225840.2</v>
      </c>
      <c r="H56" s="39">
        <f>40995.32+108236.68</f>
        <v>149232</v>
      </c>
      <c r="I56" s="40"/>
      <c r="J56" s="55"/>
      <c r="K56" s="37"/>
      <c r="L56" s="17"/>
      <c r="M56" s="17"/>
      <c r="N56" s="17"/>
      <c r="O56" s="17"/>
    </row>
    <row r="57" spans="1:15" ht="15">
      <c r="A57" s="22" t="s">
        <v>31</v>
      </c>
      <c r="C57" s="38"/>
      <c r="D57" s="39"/>
      <c r="E57" s="39"/>
      <c r="F57" s="39"/>
      <c r="G57" s="39"/>
      <c r="H57" s="36">
        <v>311750.1</v>
      </c>
      <c r="I57" s="40"/>
      <c r="J57" s="55"/>
      <c r="K57" s="37"/>
      <c r="L57" s="17"/>
      <c r="M57" s="17"/>
      <c r="N57" s="17"/>
      <c r="O57" s="17"/>
    </row>
    <row r="58" spans="1:15" ht="15">
      <c r="A58" s="5" t="s">
        <v>32</v>
      </c>
      <c r="C58" s="38"/>
      <c r="D58" s="39"/>
      <c r="E58" s="39"/>
      <c r="F58" s="39"/>
      <c r="G58" s="39"/>
      <c r="H58" s="55"/>
      <c r="I58" s="40"/>
      <c r="J58" s="55"/>
      <c r="K58" s="37"/>
      <c r="L58" s="17"/>
      <c r="M58" s="17"/>
      <c r="N58" s="17"/>
      <c r="O58" s="17"/>
    </row>
    <row r="59" spans="1:15" ht="15">
      <c r="A59" s="22" t="s">
        <v>33</v>
      </c>
      <c r="C59" s="38"/>
      <c r="D59" s="39"/>
      <c r="E59" s="39"/>
      <c r="F59" s="39"/>
      <c r="G59" s="39">
        <v>41751.94</v>
      </c>
      <c r="H59" s="55"/>
      <c r="I59" s="35"/>
      <c r="J59" s="35"/>
      <c r="K59" s="37"/>
      <c r="L59" s="17"/>
      <c r="M59" s="17"/>
      <c r="N59" s="17"/>
      <c r="O59" s="17"/>
    </row>
    <row r="60" spans="1:15" ht="15">
      <c r="A60" s="22" t="s">
        <v>53</v>
      </c>
      <c r="C60" s="38"/>
      <c r="D60" s="39"/>
      <c r="E60" s="39"/>
      <c r="F60" s="39"/>
      <c r="G60" s="39"/>
      <c r="H60" s="55"/>
      <c r="I60" s="40"/>
      <c r="J60" s="35"/>
      <c r="K60" s="37"/>
      <c r="L60" s="17"/>
      <c r="M60" s="17"/>
      <c r="N60" s="17"/>
      <c r="O60" s="17"/>
    </row>
    <row r="61" spans="1:15" ht="15">
      <c r="A61" s="22" t="s">
        <v>54</v>
      </c>
      <c r="C61" s="38"/>
      <c r="D61" s="39"/>
      <c r="E61" s="39"/>
      <c r="F61" s="39"/>
      <c r="G61" s="39"/>
      <c r="H61" s="55"/>
      <c r="I61" s="40"/>
      <c r="J61" s="35"/>
      <c r="K61" s="37"/>
      <c r="L61" s="17"/>
      <c r="M61" s="17"/>
      <c r="N61" s="17"/>
      <c r="O61" s="17"/>
    </row>
    <row r="62" spans="1:15" ht="15">
      <c r="A62" s="22" t="s">
        <v>34</v>
      </c>
      <c r="C62" s="38"/>
      <c r="D62" s="39"/>
      <c r="E62" s="39"/>
      <c r="F62" s="36"/>
      <c r="G62" s="36"/>
      <c r="H62" s="36">
        <v>399347.4</v>
      </c>
      <c r="I62" s="40"/>
      <c r="J62" s="35"/>
      <c r="K62" s="37"/>
      <c r="L62" s="17"/>
      <c r="M62" s="17"/>
      <c r="N62" s="17"/>
      <c r="O62" s="17"/>
    </row>
    <row r="63" spans="1:15" ht="15">
      <c r="A63" s="5" t="s">
        <v>55</v>
      </c>
      <c r="C63" s="38"/>
      <c r="D63" s="39"/>
      <c r="E63" s="39"/>
      <c r="F63" s="39"/>
      <c r="G63" s="39"/>
      <c r="H63" s="35"/>
      <c r="I63" s="40"/>
      <c r="J63" s="35"/>
      <c r="K63" s="37"/>
      <c r="L63" s="17"/>
      <c r="M63" s="17"/>
      <c r="N63" s="17"/>
      <c r="O63" s="17"/>
    </row>
    <row r="64" spans="1:15" ht="15">
      <c r="A64" s="21" t="s">
        <v>56</v>
      </c>
      <c r="C64" s="38"/>
      <c r="D64" s="39"/>
      <c r="E64" s="39"/>
      <c r="F64" s="39"/>
      <c r="G64" s="39"/>
      <c r="H64" s="40"/>
      <c r="I64" s="40"/>
      <c r="J64" s="35"/>
      <c r="K64" s="40"/>
      <c r="L64" s="17"/>
      <c r="M64" s="17"/>
      <c r="N64" s="17"/>
      <c r="O64" s="17"/>
    </row>
    <row r="65" spans="1:15" ht="15">
      <c r="A65" s="22" t="s">
        <v>57</v>
      </c>
      <c r="C65" s="38"/>
      <c r="D65" s="39"/>
      <c r="E65" s="39"/>
      <c r="F65" s="39"/>
      <c r="G65" s="39"/>
      <c r="H65" s="40"/>
      <c r="I65" s="40"/>
      <c r="J65" s="35"/>
      <c r="K65" s="40"/>
      <c r="L65" s="17"/>
      <c r="M65" s="17"/>
      <c r="N65" s="17"/>
      <c r="O65" s="17"/>
    </row>
    <row r="66" spans="1:15" ht="15">
      <c r="A66" s="22" t="s">
        <v>58</v>
      </c>
      <c r="C66" s="38"/>
      <c r="D66" s="39"/>
      <c r="E66" s="39"/>
      <c r="F66" s="39"/>
      <c r="G66" s="39"/>
      <c r="H66" s="40"/>
      <c r="I66" s="40"/>
      <c r="J66" s="35"/>
      <c r="K66" s="40"/>
      <c r="L66" s="17"/>
      <c r="M66" s="17"/>
      <c r="N66" s="17"/>
      <c r="O66" s="17"/>
    </row>
    <row r="67" spans="1:15" ht="15">
      <c r="A67" s="22" t="s">
        <v>59</v>
      </c>
      <c r="C67" s="38"/>
      <c r="D67" s="39"/>
      <c r="E67" s="39"/>
      <c r="F67" s="39"/>
      <c r="G67" s="39"/>
      <c r="H67" s="40"/>
      <c r="I67" s="40"/>
      <c r="J67" s="35"/>
      <c r="K67" s="40"/>
      <c r="L67" s="17"/>
      <c r="M67" s="17"/>
      <c r="N67" s="17"/>
      <c r="O67" s="17"/>
    </row>
    <row r="68" spans="1:15" ht="30">
      <c r="A68" s="5" t="s">
        <v>60</v>
      </c>
      <c r="C68" s="38"/>
      <c r="D68" s="39"/>
      <c r="E68" s="39"/>
      <c r="F68" s="39"/>
      <c r="G68" s="39"/>
      <c r="H68" s="40"/>
      <c r="I68" s="40"/>
      <c r="J68" s="35"/>
      <c r="K68" s="40"/>
      <c r="L68" s="17"/>
      <c r="M68" s="17"/>
      <c r="N68" s="17"/>
      <c r="O68" s="17"/>
    </row>
    <row r="69" spans="1:15" ht="15">
      <c r="A69" s="3" t="s">
        <v>61</v>
      </c>
      <c r="C69" s="38"/>
      <c r="D69" s="39"/>
      <c r="E69" s="39"/>
      <c r="F69" s="39"/>
      <c r="G69" s="39"/>
      <c r="H69" s="40"/>
      <c r="I69" s="40"/>
      <c r="J69" s="35"/>
      <c r="K69" s="40"/>
      <c r="L69" s="17"/>
      <c r="M69" s="17"/>
      <c r="N69" s="17"/>
      <c r="O69" s="17"/>
    </row>
    <row r="70" spans="1:15" ht="15">
      <c r="A70" s="22" t="s">
        <v>62</v>
      </c>
      <c r="C70" s="38"/>
      <c r="D70" s="39"/>
      <c r="E70" s="39"/>
      <c r="F70" s="39"/>
      <c r="G70" s="39"/>
      <c r="H70" s="40"/>
      <c r="I70" s="40"/>
      <c r="J70" s="35"/>
      <c r="K70" s="40"/>
      <c r="L70" s="17"/>
      <c r="M70" s="17"/>
      <c r="N70" s="17"/>
      <c r="O70" s="17"/>
    </row>
    <row r="71" spans="1:15" ht="15">
      <c r="A71" s="5" t="s">
        <v>63</v>
      </c>
      <c r="C71" s="38"/>
      <c r="D71" s="39"/>
      <c r="E71" s="39"/>
      <c r="F71" s="39"/>
      <c r="G71" s="39"/>
      <c r="H71" s="40"/>
      <c r="I71" s="40"/>
      <c r="J71" s="35"/>
      <c r="K71" s="40"/>
      <c r="L71" s="17"/>
      <c r="M71" s="17"/>
      <c r="N71" s="17"/>
      <c r="O71" s="17"/>
    </row>
    <row r="72" spans="1:15" ht="15">
      <c r="A72" s="21" t="s">
        <v>64</v>
      </c>
      <c r="C72" s="38"/>
      <c r="D72" s="39"/>
      <c r="E72" s="39"/>
      <c r="F72" s="39"/>
      <c r="G72" s="39"/>
      <c r="H72" s="40"/>
      <c r="I72" s="40"/>
      <c r="J72" s="35"/>
      <c r="K72" s="40"/>
      <c r="L72" s="17"/>
      <c r="M72" s="17"/>
      <c r="N72" s="17"/>
      <c r="O72" s="17"/>
    </row>
    <row r="73" spans="1:15" ht="15">
      <c r="A73" s="22" t="s">
        <v>65</v>
      </c>
      <c r="C73" s="38"/>
      <c r="D73" s="39"/>
      <c r="E73" s="39"/>
      <c r="F73" s="39"/>
      <c r="G73" s="39"/>
      <c r="H73" s="40"/>
      <c r="I73" s="40"/>
      <c r="J73" s="35"/>
      <c r="K73" s="40"/>
      <c r="L73" s="17"/>
      <c r="M73" s="17"/>
      <c r="N73" s="17"/>
      <c r="O73" s="17"/>
    </row>
    <row r="74" spans="1:15" ht="15">
      <c r="A74" s="22" t="s">
        <v>66</v>
      </c>
      <c r="C74" s="38"/>
      <c r="D74" s="39"/>
      <c r="E74" s="39"/>
      <c r="F74" s="39"/>
      <c r="G74" s="39"/>
      <c r="H74" s="40"/>
      <c r="I74" s="40"/>
      <c r="J74" s="35"/>
      <c r="K74" s="40"/>
      <c r="L74" s="17"/>
      <c r="M74" s="17"/>
      <c r="N74" s="17"/>
      <c r="O74" s="17"/>
    </row>
    <row r="75" spans="1:15" ht="15">
      <c r="A75" s="5" t="s">
        <v>67</v>
      </c>
      <c r="C75" s="38"/>
      <c r="D75" s="39"/>
      <c r="E75" s="39"/>
      <c r="F75" s="39"/>
      <c r="G75" s="39"/>
      <c r="H75" s="40"/>
      <c r="I75" s="40"/>
      <c r="J75" s="35"/>
      <c r="K75" s="40"/>
      <c r="L75" s="17"/>
      <c r="M75" s="17"/>
      <c r="N75" s="17"/>
      <c r="O75" s="17"/>
    </row>
    <row r="76" spans="1:15" ht="15">
      <c r="A76" s="23" t="s">
        <v>35</v>
      </c>
      <c r="B76" s="4"/>
      <c r="C76" s="41">
        <f>SUM(C12:C75)</f>
        <v>977110089.2099999</v>
      </c>
      <c r="D76" s="41">
        <f>SUM(D13:D75)</f>
        <v>1904262475.71</v>
      </c>
      <c r="E76" s="41">
        <f>SUM(E13:E75)</f>
        <v>1771772737.85</v>
      </c>
      <c r="F76" s="41">
        <f>SUM(F13:F75)</f>
        <v>1578569192.0599997</v>
      </c>
      <c r="G76" s="41">
        <f>SUM(G13:G75)</f>
        <v>1643803473.68</v>
      </c>
      <c r="H76" s="42">
        <f>SUM(H12:H75)</f>
        <v>1610626923.48</v>
      </c>
      <c r="I76" s="41">
        <f>SUM(I13:I75)</f>
        <v>0</v>
      </c>
      <c r="J76" s="41">
        <f>SUM(J13:J75)</f>
        <v>0</v>
      </c>
      <c r="K76" s="41">
        <f>SUM(K13:K75)</f>
        <v>0</v>
      </c>
      <c r="L76" s="19"/>
      <c r="M76" s="19"/>
      <c r="N76" s="19"/>
      <c r="O76" s="17"/>
    </row>
    <row r="77" spans="1:15" ht="15">
      <c r="A77" s="24"/>
      <c r="C77" s="18"/>
      <c r="D77" s="17"/>
      <c r="E77" s="17"/>
      <c r="F77" s="17"/>
      <c r="G77" s="17"/>
      <c r="H77" s="17"/>
      <c r="I77" s="47"/>
      <c r="J77" s="40"/>
      <c r="K77" s="17"/>
      <c r="L77" s="17"/>
      <c r="M77" s="17"/>
      <c r="N77" s="17"/>
      <c r="O77" s="17"/>
    </row>
    <row r="78" spans="1:15" ht="15">
      <c r="A78" s="25" t="s">
        <v>68</v>
      </c>
      <c r="B78" s="2"/>
      <c r="C78" s="33"/>
      <c r="D78" s="33"/>
      <c r="E78" s="33"/>
      <c r="F78" s="33"/>
      <c r="G78" s="20"/>
      <c r="H78" s="20"/>
      <c r="I78" s="20"/>
      <c r="J78" s="2"/>
      <c r="K78" s="20"/>
      <c r="L78" s="20"/>
      <c r="M78" s="20"/>
      <c r="N78" s="20"/>
      <c r="O78" s="17"/>
    </row>
    <row r="79" spans="1:15" ht="15">
      <c r="A79" s="21" t="s">
        <v>69</v>
      </c>
      <c r="C79" s="18"/>
      <c r="D79" s="17"/>
      <c r="E79" s="17"/>
      <c r="F79" s="17"/>
      <c r="G79" s="17"/>
      <c r="H79" s="16"/>
      <c r="I79" s="47"/>
      <c r="J79" s="40"/>
      <c r="K79" s="17"/>
      <c r="L79" s="17"/>
      <c r="M79" s="17"/>
      <c r="N79" s="17"/>
      <c r="O79" s="17"/>
    </row>
    <row r="80" spans="1:15" ht="15">
      <c r="A80" s="22" t="s">
        <v>70</v>
      </c>
      <c r="C80" s="18"/>
      <c r="D80" s="17"/>
      <c r="E80" s="17"/>
      <c r="F80" s="17"/>
      <c r="G80" s="17"/>
      <c r="H80" s="16"/>
      <c r="I80" s="47"/>
      <c r="J80" s="40"/>
      <c r="K80" s="17"/>
      <c r="L80" s="17"/>
      <c r="M80" s="17"/>
      <c r="N80" s="17"/>
      <c r="O80" s="17"/>
    </row>
    <row r="81" spans="1:15" ht="15">
      <c r="A81" s="22" t="s">
        <v>71</v>
      </c>
      <c r="C81" s="18"/>
      <c r="D81" s="17"/>
      <c r="E81" s="17"/>
      <c r="F81" s="17"/>
      <c r="G81" s="17"/>
      <c r="H81" s="17"/>
      <c r="I81" s="47"/>
      <c r="J81" s="40"/>
      <c r="K81" s="17"/>
      <c r="L81" s="17"/>
      <c r="M81" s="17"/>
      <c r="N81" s="17"/>
      <c r="O81" s="17"/>
    </row>
    <row r="82" spans="1:15" ht="15">
      <c r="A82" s="21" t="s">
        <v>72</v>
      </c>
      <c r="C82" s="18"/>
      <c r="D82" s="17"/>
      <c r="E82" s="17"/>
      <c r="F82" s="17"/>
      <c r="G82" s="17"/>
      <c r="H82" s="17"/>
      <c r="I82" s="47"/>
      <c r="J82" s="40"/>
      <c r="K82" s="17"/>
      <c r="L82" s="17"/>
      <c r="M82" s="17"/>
      <c r="N82" s="17"/>
      <c r="O82" s="17"/>
    </row>
    <row r="83" spans="1:15" ht="15">
      <c r="A83" s="22" t="s">
        <v>73</v>
      </c>
      <c r="C83" s="18"/>
      <c r="D83" s="17"/>
      <c r="E83" s="17"/>
      <c r="F83" s="17"/>
      <c r="G83" s="17"/>
      <c r="H83" s="17"/>
      <c r="I83" s="47"/>
      <c r="J83" s="40"/>
      <c r="K83" s="53"/>
      <c r="L83" s="17"/>
      <c r="M83" s="17"/>
      <c r="N83" s="17"/>
      <c r="O83" s="17"/>
    </row>
    <row r="84" spans="1:15" ht="15">
      <c r="A84" s="22" t="s">
        <v>74</v>
      </c>
      <c r="C84" s="18"/>
      <c r="D84" s="17"/>
      <c r="E84" s="17"/>
      <c r="F84" s="17"/>
      <c r="G84" s="17"/>
      <c r="H84" s="17"/>
      <c r="I84" s="47"/>
      <c r="J84" s="40"/>
      <c r="K84" s="17"/>
      <c r="L84" s="17"/>
      <c r="M84" s="17"/>
      <c r="N84" s="17"/>
      <c r="O84" s="17"/>
    </row>
    <row r="85" spans="1:15" ht="15">
      <c r="A85" s="21" t="s">
        <v>75</v>
      </c>
      <c r="C85" s="18"/>
      <c r="D85" s="17"/>
      <c r="E85" s="17"/>
      <c r="F85" s="17"/>
      <c r="G85" s="17"/>
      <c r="H85" s="17"/>
      <c r="I85" s="47"/>
      <c r="J85" s="40"/>
      <c r="K85" s="17"/>
      <c r="L85" s="17"/>
      <c r="M85" s="17"/>
      <c r="N85" s="17"/>
      <c r="O85" s="17"/>
    </row>
    <row r="86" spans="1:15" ht="15">
      <c r="A86" s="22" t="s">
        <v>76</v>
      </c>
      <c r="C86" s="18"/>
      <c r="D86" s="17"/>
      <c r="E86" s="17"/>
      <c r="F86" s="17"/>
      <c r="G86" s="17"/>
      <c r="H86" s="17"/>
      <c r="I86" s="47"/>
      <c r="J86" s="40"/>
      <c r="K86" s="17"/>
      <c r="L86" s="17"/>
      <c r="M86" s="17"/>
      <c r="N86" s="17"/>
      <c r="O86" s="17"/>
    </row>
    <row r="87" spans="1:15" ht="15">
      <c r="A87" s="23" t="s">
        <v>77</v>
      </c>
      <c r="B87" s="4"/>
      <c r="C87" s="32">
        <f>SUM(C84)</f>
        <v>0</v>
      </c>
      <c r="D87" s="32">
        <f>SUM(C87)</f>
        <v>0</v>
      </c>
      <c r="E87" s="32">
        <f>SUM(D87)</f>
        <v>0</v>
      </c>
      <c r="F87" s="32">
        <f>SUM(E87)</f>
        <v>0</v>
      </c>
      <c r="G87" s="32">
        <f>SUM(F87)</f>
        <v>0</v>
      </c>
      <c r="H87" s="32">
        <f>SUM(G87)</f>
        <v>0</v>
      </c>
      <c r="I87" s="19">
        <f>SUM(H87)</f>
        <v>0</v>
      </c>
      <c r="J87" s="4"/>
      <c r="K87" s="19"/>
      <c r="L87" s="19"/>
      <c r="M87" s="19"/>
      <c r="N87" s="19"/>
      <c r="O87" s="17"/>
    </row>
    <row r="88" spans="3:15" ht="15">
      <c r="C88" s="17"/>
      <c r="D88" s="17"/>
      <c r="E88" s="17"/>
      <c r="F88" s="17"/>
      <c r="G88" s="17"/>
      <c r="H88" s="16"/>
      <c r="I88" s="17"/>
      <c r="J88" s="40"/>
      <c r="K88" s="17"/>
      <c r="L88" s="17"/>
      <c r="M88" s="17"/>
      <c r="N88" s="17"/>
      <c r="O88" s="17"/>
    </row>
    <row r="89" spans="1:14" ht="15.75">
      <c r="A89" s="6" t="s">
        <v>78</v>
      </c>
      <c r="B89" s="9"/>
      <c r="C89" s="43">
        <f>+C87+C76</f>
        <v>977110089.2099999</v>
      </c>
      <c r="D89" s="43">
        <f>+D87+D76</f>
        <v>1904262475.71</v>
      </c>
      <c r="E89" s="43">
        <f>+E87+E76</f>
        <v>1771772737.85</v>
      </c>
      <c r="F89" s="43">
        <f>+F87+F76</f>
        <v>1578569192.0599997</v>
      </c>
      <c r="G89" s="43">
        <f>+G87+G76</f>
        <v>1643803473.68</v>
      </c>
      <c r="H89" s="43">
        <f>+H87+H76</f>
        <v>1610626923.48</v>
      </c>
      <c r="I89" s="48">
        <f>+I87+I76</f>
        <v>0</v>
      </c>
      <c r="J89" s="48">
        <f>SUM(J76:J88)</f>
        <v>0</v>
      </c>
      <c r="K89" s="48">
        <f>+K87+K76</f>
        <v>0</v>
      </c>
      <c r="L89" s="9"/>
      <c r="M89" s="9"/>
      <c r="N89" s="9"/>
    </row>
    <row r="90" spans="3:11" ht="15">
      <c r="C90" s="49"/>
      <c r="D90" s="49"/>
      <c r="E90" s="49"/>
      <c r="F90" s="49"/>
      <c r="G90" s="49"/>
      <c r="H90" s="56"/>
      <c r="I90" s="37"/>
      <c r="J90" s="37"/>
      <c r="K90" s="37"/>
    </row>
    <row r="91" spans="3:11" ht="15">
      <c r="C91" s="51"/>
      <c r="D91" s="51"/>
      <c r="E91" s="51"/>
      <c r="F91" s="51"/>
      <c r="G91" s="51"/>
      <c r="H91" s="50"/>
      <c r="I91" s="50"/>
      <c r="J91" s="50"/>
      <c r="K91" s="50"/>
    </row>
    <row r="92" spans="3:10" ht="15" customHeight="1">
      <c r="C92" s="34"/>
      <c r="D92" s="34"/>
      <c r="E92" s="34"/>
      <c r="F92" s="34"/>
      <c r="J92" s="40"/>
    </row>
    <row r="93" spans="1:10" ht="15">
      <c r="A93" s="44" t="s">
        <v>94</v>
      </c>
      <c r="B93" s="45"/>
      <c r="C93" s="44" t="s">
        <v>95</v>
      </c>
      <c r="F93" s="34"/>
      <c r="G93" s="62" t="s">
        <v>96</v>
      </c>
      <c r="H93" s="63"/>
      <c r="J93" s="40"/>
    </row>
    <row r="94" spans="1:10" ht="15">
      <c r="A94" s="44"/>
      <c r="B94" s="46"/>
      <c r="C94" s="44"/>
      <c r="F94" s="34"/>
      <c r="G94" s="62"/>
      <c r="H94" s="63"/>
      <c r="J94" s="40"/>
    </row>
    <row r="95" spans="1:10" ht="15">
      <c r="A95" s="44"/>
      <c r="B95" s="46"/>
      <c r="C95" s="44"/>
      <c r="F95" s="34"/>
      <c r="G95" s="62"/>
      <c r="H95" s="64"/>
      <c r="J95" s="40"/>
    </row>
    <row r="96" spans="3:10" ht="15">
      <c r="C96" s="34"/>
      <c r="D96" s="34"/>
      <c r="E96" s="34"/>
      <c r="F96" s="34"/>
      <c r="J96" s="40"/>
    </row>
    <row r="97" spans="3:10" ht="15">
      <c r="C97" s="34"/>
      <c r="D97" s="34"/>
      <c r="E97" s="34"/>
      <c r="F97" s="34"/>
      <c r="J97" s="40"/>
    </row>
    <row r="98" spans="3:10" ht="15">
      <c r="C98" s="34"/>
      <c r="D98" s="34"/>
      <c r="E98" s="34"/>
      <c r="F98" s="34"/>
      <c r="J98" s="40"/>
    </row>
    <row r="99" spans="3:10" ht="15">
      <c r="C99" s="34"/>
      <c r="D99" s="34"/>
      <c r="E99" s="34"/>
      <c r="F99" s="34"/>
      <c r="J99" s="40"/>
    </row>
    <row r="100" spans="3:10" ht="15">
      <c r="C100" s="34"/>
      <c r="D100" s="34"/>
      <c r="E100" s="34"/>
      <c r="F100" s="34"/>
      <c r="J100" s="40"/>
    </row>
    <row r="101" spans="3:10" ht="15">
      <c r="C101" s="34"/>
      <c r="D101" s="34"/>
      <c r="E101" s="34"/>
      <c r="F101" s="34"/>
      <c r="J101" s="40"/>
    </row>
    <row r="102" spans="3:10" ht="15">
      <c r="C102" s="34"/>
      <c r="D102" s="34"/>
      <c r="E102" s="34"/>
      <c r="F102" s="34"/>
      <c r="J102" s="40"/>
    </row>
    <row r="103" spans="3:10" ht="15">
      <c r="C103" s="34"/>
      <c r="D103" s="34"/>
      <c r="E103" s="34"/>
      <c r="F103" s="34"/>
      <c r="J103" s="40"/>
    </row>
    <row r="104" spans="3:10" ht="15">
      <c r="C104" s="34"/>
      <c r="D104" s="34"/>
      <c r="E104" s="34"/>
      <c r="F104" s="34"/>
      <c r="J104" s="40"/>
    </row>
    <row r="105" spans="3:10" ht="15">
      <c r="C105" s="34"/>
      <c r="D105" s="34"/>
      <c r="E105" s="34"/>
      <c r="F105" s="34"/>
      <c r="J105" s="40"/>
    </row>
    <row r="106" spans="3:10" ht="15">
      <c r="C106" s="34"/>
      <c r="D106" s="34"/>
      <c r="E106" s="34"/>
      <c r="F106" s="34"/>
      <c r="J106" s="40"/>
    </row>
    <row r="107" spans="3:10" ht="15">
      <c r="C107" s="34"/>
      <c r="D107" s="34"/>
      <c r="E107" s="34"/>
      <c r="F107" s="34"/>
      <c r="J107" s="40"/>
    </row>
    <row r="108" spans="3:10" ht="15">
      <c r="C108" s="34"/>
      <c r="D108" s="34"/>
      <c r="E108" s="34"/>
      <c r="F108" s="34"/>
      <c r="J108" s="40"/>
    </row>
    <row r="109" spans="3:10" ht="15">
      <c r="C109" s="34"/>
      <c r="D109" s="34"/>
      <c r="E109" s="34"/>
      <c r="F109" s="34"/>
      <c r="J109" s="40"/>
    </row>
    <row r="110" spans="3:10" ht="15">
      <c r="C110" s="34"/>
      <c r="D110" s="34"/>
      <c r="E110" s="34"/>
      <c r="F110" s="34"/>
      <c r="J110" s="40"/>
    </row>
    <row r="111" spans="3:10" ht="15">
      <c r="C111" s="34"/>
      <c r="D111" s="34"/>
      <c r="E111" s="34"/>
      <c r="F111" s="34"/>
      <c r="J111" s="40"/>
    </row>
    <row r="112" spans="3:10" ht="15">
      <c r="C112" s="34"/>
      <c r="D112" s="34"/>
      <c r="E112" s="34"/>
      <c r="F112" s="34"/>
      <c r="J112" s="40"/>
    </row>
    <row r="113" spans="3:10" ht="15">
      <c r="C113" s="34"/>
      <c r="D113" s="34"/>
      <c r="E113" s="34"/>
      <c r="F113" s="34"/>
      <c r="J113" s="40"/>
    </row>
    <row r="114" spans="3:10" ht="15">
      <c r="C114" s="34"/>
      <c r="D114" s="34"/>
      <c r="E114" s="34"/>
      <c r="F114" s="34"/>
      <c r="J114" s="40"/>
    </row>
    <row r="115" spans="3:10" ht="15">
      <c r="C115" s="34"/>
      <c r="D115" s="34"/>
      <c r="E115" s="34"/>
      <c r="F115" s="34"/>
      <c r="J115" s="40"/>
    </row>
    <row r="116" spans="3:10" ht="15">
      <c r="C116" s="34"/>
      <c r="D116" s="34"/>
      <c r="E116" s="34"/>
      <c r="F116" s="34"/>
      <c r="J116" s="40"/>
    </row>
    <row r="117" spans="3:10" ht="15">
      <c r="C117" s="34"/>
      <c r="D117" s="34"/>
      <c r="E117" s="34"/>
      <c r="F117" s="34"/>
      <c r="J117" s="40"/>
    </row>
    <row r="118" spans="3:10" ht="15">
      <c r="C118" s="34"/>
      <c r="D118" s="34"/>
      <c r="E118" s="34"/>
      <c r="F118" s="34"/>
      <c r="J118" s="40"/>
    </row>
    <row r="119" spans="3:10" ht="15">
      <c r="C119" s="34"/>
      <c r="D119" s="34"/>
      <c r="E119" s="34"/>
      <c r="F119" s="34"/>
      <c r="J119" s="40"/>
    </row>
    <row r="120" spans="3:10" ht="15">
      <c r="C120" s="34"/>
      <c r="D120" s="34"/>
      <c r="E120" s="34"/>
      <c r="F120" s="34"/>
      <c r="J120" s="40"/>
    </row>
    <row r="121" spans="3:10" ht="15">
      <c r="C121" s="34"/>
      <c r="D121" s="34"/>
      <c r="E121" s="34"/>
      <c r="F121" s="34"/>
      <c r="J121" s="40"/>
    </row>
    <row r="122" spans="3:10" ht="15">
      <c r="C122" s="34"/>
      <c r="D122" s="34"/>
      <c r="E122" s="34"/>
      <c r="F122" s="34"/>
      <c r="J122" s="40"/>
    </row>
    <row r="123" spans="3:10" ht="15">
      <c r="C123" s="34"/>
      <c r="D123" s="34"/>
      <c r="E123" s="34"/>
      <c r="F123" s="34"/>
      <c r="J123" s="40"/>
    </row>
    <row r="124" spans="3:10" ht="15">
      <c r="C124" s="34"/>
      <c r="D124" s="34"/>
      <c r="E124" s="34"/>
      <c r="F124" s="34"/>
      <c r="J124" s="40"/>
    </row>
    <row r="125" spans="3:10" ht="15">
      <c r="C125" s="34"/>
      <c r="D125" s="34"/>
      <c r="E125" s="34"/>
      <c r="F125" s="34"/>
      <c r="J125" s="40"/>
    </row>
    <row r="126" spans="3:10" ht="15">
      <c r="C126" s="34"/>
      <c r="D126" s="34"/>
      <c r="E126" s="34"/>
      <c r="F126" s="34"/>
      <c r="J126" s="40"/>
    </row>
    <row r="127" spans="3:10" ht="15">
      <c r="C127" s="34"/>
      <c r="D127" s="34"/>
      <c r="E127" s="34"/>
      <c r="F127" s="34"/>
      <c r="J127" s="40"/>
    </row>
    <row r="128" spans="3:10" ht="15">
      <c r="C128" s="34"/>
      <c r="D128" s="34"/>
      <c r="E128" s="34"/>
      <c r="F128" s="34"/>
      <c r="J128" s="40"/>
    </row>
    <row r="129" spans="3:10" ht="15">
      <c r="C129" s="34"/>
      <c r="D129" s="34"/>
      <c r="E129" s="34"/>
      <c r="F129" s="34"/>
      <c r="J129" s="40"/>
    </row>
    <row r="130" spans="3:10" ht="15">
      <c r="C130" s="34"/>
      <c r="D130" s="34"/>
      <c r="E130" s="34"/>
      <c r="F130" s="34"/>
      <c r="J130" s="40"/>
    </row>
    <row r="131" spans="3:10" ht="15">
      <c r="C131" s="34"/>
      <c r="D131" s="34"/>
      <c r="E131" s="34"/>
      <c r="F131" s="34"/>
      <c r="J131" s="40"/>
    </row>
    <row r="132" spans="3:10" ht="15">
      <c r="C132" s="34"/>
      <c r="D132" s="34"/>
      <c r="E132" s="34"/>
      <c r="F132" s="34"/>
      <c r="J132" s="40"/>
    </row>
    <row r="133" spans="3:10" ht="15">
      <c r="C133" s="34"/>
      <c r="D133" s="34"/>
      <c r="E133" s="34"/>
      <c r="F133" s="34"/>
      <c r="J133" s="40"/>
    </row>
    <row r="134" spans="3:10" ht="15">
      <c r="C134" s="34"/>
      <c r="D134" s="34"/>
      <c r="E134" s="34"/>
      <c r="F134" s="34"/>
      <c r="J134" s="40"/>
    </row>
    <row r="135" spans="3:10" ht="15">
      <c r="C135" s="34"/>
      <c r="D135" s="34"/>
      <c r="E135" s="34"/>
      <c r="F135" s="34"/>
      <c r="J135" s="40"/>
    </row>
    <row r="136" spans="3:10" ht="15">
      <c r="C136" s="34"/>
      <c r="D136" s="34"/>
      <c r="E136" s="34"/>
      <c r="F136" s="34"/>
      <c r="J136" s="40"/>
    </row>
    <row r="137" spans="3:10" ht="15">
      <c r="C137" s="34"/>
      <c r="D137" s="34"/>
      <c r="E137" s="34"/>
      <c r="F137" s="34"/>
      <c r="J137" s="40"/>
    </row>
    <row r="138" spans="3:10" ht="15">
      <c r="C138" s="34"/>
      <c r="D138" s="34"/>
      <c r="E138" s="34"/>
      <c r="F138" s="34"/>
      <c r="J138" s="40"/>
    </row>
    <row r="139" spans="3:10" ht="15">
      <c r="C139" s="34"/>
      <c r="D139" s="34"/>
      <c r="E139" s="34"/>
      <c r="F139" s="34"/>
      <c r="J139" s="40"/>
    </row>
    <row r="140" spans="3:10" ht="15">
      <c r="C140" s="34"/>
      <c r="D140" s="34"/>
      <c r="E140" s="34"/>
      <c r="F140" s="34"/>
      <c r="J140" s="40"/>
    </row>
    <row r="141" spans="3:10" ht="15">
      <c r="C141" s="34"/>
      <c r="D141" s="34"/>
      <c r="E141" s="34"/>
      <c r="F141" s="34"/>
      <c r="J141" s="40"/>
    </row>
    <row r="142" spans="3:10" ht="15">
      <c r="C142" s="34"/>
      <c r="D142" s="34"/>
      <c r="E142" s="34"/>
      <c r="F142" s="34"/>
      <c r="J142" s="40"/>
    </row>
    <row r="143" spans="3:10" ht="15">
      <c r="C143" s="34"/>
      <c r="D143" s="34"/>
      <c r="E143" s="34"/>
      <c r="F143" s="34"/>
      <c r="J143" s="40"/>
    </row>
    <row r="144" spans="3:10" ht="15">
      <c r="C144" s="34"/>
      <c r="D144" s="34"/>
      <c r="E144" s="34"/>
      <c r="F144" s="34"/>
      <c r="J144" s="40"/>
    </row>
    <row r="145" spans="3:10" ht="15">
      <c r="C145" s="34"/>
      <c r="D145" s="34"/>
      <c r="E145" s="34"/>
      <c r="F145" s="34"/>
      <c r="J145" s="40"/>
    </row>
    <row r="146" spans="3:10" ht="15">
      <c r="C146" s="34"/>
      <c r="D146" s="34"/>
      <c r="E146" s="34"/>
      <c r="F146" s="34"/>
      <c r="J146" s="40"/>
    </row>
    <row r="147" spans="3:10" ht="15">
      <c r="C147" s="34"/>
      <c r="D147" s="34"/>
      <c r="E147" s="34"/>
      <c r="F147" s="34"/>
      <c r="J147" s="40"/>
    </row>
    <row r="148" spans="3:10" ht="15">
      <c r="C148" s="34"/>
      <c r="D148" s="34"/>
      <c r="E148" s="34"/>
      <c r="F148" s="34"/>
      <c r="J148" s="40"/>
    </row>
    <row r="149" spans="3:10" ht="15">
      <c r="C149" s="34"/>
      <c r="D149" s="34"/>
      <c r="E149" s="34"/>
      <c r="F149" s="34"/>
      <c r="J149" s="40"/>
    </row>
    <row r="150" spans="3:10" ht="15">
      <c r="C150" s="34"/>
      <c r="D150" s="34"/>
      <c r="E150" s="34"/>
      <c r="F150" s="34"/>
      <c r="J150" s="40"/>
    </row>
    <row r="151" spans="3:10" ht="15">
      <c r="C151" s="34"/>
      <c r="D151" s="34"/>
      <c r="E151" s="34"/>
      <c r="F151" s="34"/>
      <c r="J151" s="40"/>
    </row>
    <row r="152" spans="3:10" ht="15">
      <c r="C152" s="34"/>
      <c r="D152" s="34"/>
      <c r="E152" s="34"/>
      <c r="F152" s="34"/>
      <c r="J152" s="40"/>
    </row>
    <row r="153" spans="3:10" ht="15">
      <c r="C153" s="34"/>
      <c r="D153" s="34"/>
      <c r="E153" s="34"/>
      <c r="F153" s="34"/>
      <c r="J153" s="40"/>
    </row>
    <row r="154" spans="3:10" ht="15">
      <c r="C154" s="34"/>
      <c r="D154" s="34"/>
      <c r="E154" s="34"/>
      <c r="F154" s="34"/>
      <c r="J154" s="40"/>
    </row>
    <row r="155" spans="3:10" ht="15">
      <c r="C155" s="34"/>
      <c r="D155" s="34"/>
      <c r="E155" s="34"/>
      <c r="F155" s="34"/>
      <c r="J155" s="40"/>
    </row>
    <row r="156" spans="3:10" ht="15">
      <c r="C156" s="34"/>
      <c r="D156" s="34"/>
      <c r="E156" s="34"/>
      <c r="F156" s="34"/>
      <c r="J156" s="40"/>
    </row>
    <row r="157" spans="3:10" ht="15">
      <c r="C157" s="34"/>
      <c r="D157" s="34"/>
      <c r="E157" s="34"/>
      <c r="F157" s="34"/>
      <c r="J157" s="40"/>
    </row>
    <row r="158" spans="3:10" ht="15">
      <c r="C158" s="34"/>
      <c r="D158" s="34"/>
      <c r="E158" s="34"/>
      <c r="F158" s="34"/>
      <c r="J158" s="40"/>
    </row>
    <row r="159" spans="3:10" ht="15">
      <c r="C159" s="34"/>
      <c r="D159" s="34"/>
      <c r="E159" s="34"/>
      <c r="F159" s="34"/>
      <c r="J159" s="40"/>
    </row>
    <row r="160" spans="3:10" ht="15">
      <c r="C160" s="34"/>
      <c r="D160" s="34"/>
      <c r="E160" s="34"/>
      <c r="F160" s="34"/>
      <c r="J160" s="40"/>
    </row>
    <row r="161" spans="3:10" ht="15">
      <c r="C161" s="34"/>
      <c r="D161" s="34"/>
      <c r="E161" s="34"/>
      <c r="F161" s="34"/>
      <c r="J161" s="40"/>
    </row>
    <row r="162" spans="3:10" ht="15">
      <c r="C162" s="34"/>
      <c r="D162" s="34"/>
      <c r="E162" s="34"/>
      <c r="F162" s="34"/>
      <c r="J162" s="40"/>
    </row>
    <row r="163" spans="3:10" ht="15">
      <c r="C163" s="34"/>
      <c r="D163" s="34"/>
      <c r="E163" s="34"/>
      <c r="F163" s="34"/>
      <c r="J163" s="40"/>
    </row>
    <row r="164" spans="3:10" ht="15">
      <c r="C164" s="34"/>
      <c r="D164" s="34"/>
      <c r="E164" s="34"/>
      <c r="F164" s="34"/>
      <c r="J164" s="40"/>
    </row>
    <row r="165" spans="3:10" ht="15">
      <c r="C165" s="34"/>
      <c r="D165" s="34"/>
      <c r="E165" s="34"/>
      <c r="F165" s="34"/>
      <c r="J165" s="40"/>
    </row>
    <row r="166" spans="3:10" ht="15">
      <c r="C166" s="34"/>
      <c r="D166" s="34"/>
      <c r="E166" s="34"/>
      <c r="F166" s="34"/>
      <c r="J166" s="40"/>
    </row>
    <row r="167" spans="3:10" ht="15">
      <c r="C167" s="34"/>
      <c r="D167" s="34"/>
      <c r="E167" s="34"/>
      <c r="F167" s="34"/>
      <c r="J167" s="40"/>
    </row>
    <row r="168" spans="3:10" ht="15">
      <c r="C168" s="34"/>
      <c r="D168" s="34"/>
      <c r="E168" s="34"/>
      <c r="F168" s="34"/>
      <c r="J168" s="40"/>
    </row>
    <row r="169" spans="3:10" ht="15">
      <c r="C169" s="34"/>
      <c r="D169" s="34"/>
      <c r="E169" s="34"/>
      <c r="F169" s="34"/>
      <c r="J169" s="40"/>
    </row>
    <row r="170" spans="3:10" ht="15">
      <c r="C170" s="34"/>
      <c r="D170" s="34"/>
      <c r="E170" s="34"/>
      <c r="F170" s="34"/>
      <c r="J170" s="40"/>
    </row>
    <row r="171" spans="3:10" ht="15">
      <c r="C171" s="34"/>
      <c r="D171" s="34"/>
      <c r="E171" s="34"/>
      <c r="F171" s="34"/>
      <c r="J171" s="40"/>
    </row>
    <row r="172" spans="3:10" ht="15">
      <c r="C172" s="34"/>
      <c r="D172" s="34"/>
      <c r="E172" s="34"/>
      <c r="F172" s="34"/>
      <c r="J172" s="40"/>
    </row>
    <row r="173" spans="3:10" ht="15">
      <c r="C173" s="34"/>
      <c r="D173" s="34"/>
      <c r="E173" s="34"/>
      <c r="F173" s="34"/>
      <c r="J173" s="40"/>
    </row>
    <row r="174" spans="3:10" ht="15">
      <c r="C174" s="34"/>
      <c r="D174" s="34"/>
      <c r="E174" s="34"/>
      <c r="F174" s="34"/>
      <c r="J174" s="40"/>
    </row>
    <row r="175" spans="3:10" ht="15">
      <c r="C175" s="34"/>
      <c r="D175" s="34"/>
      <c r="E175" s="34"/>
      <c r="F175" s="34"/>
      <c r="J175" s="40"/>
    </row>
    <row r="176" spans="3:10" ht="15">
      <c r="C176" s="34"/>
      <c r="D176" s="34"/>
      <c r="E176" s="34"/>
      <c r="F176" s="34"/>
      <c r="J176" s="40"/>
    </row>
    <row r="177" spans="3:10" ht="15">
      <c r="C177" s="34"/>
      <c r="D177" s="34"/>
      <c r="E177" s="34"/>
      <c r="F177" s="34"/>
      <c r="J177" s="40"/>
    </row>
    <row r="178" spans="3:10" ht="15">
      <c r="C178" s="34"/>
      <c r="D178" s="34"/>
      <c r="E178" s="34"/>
      <c r="F178" s="34"/>
      <c r="J178" s="40"/>
    </row>
    <row r="179" spans="3:10" ht="15">
      <c r="C179" s="34"/>
      <c r="D179" s="34"/>
      <c r="E179" s="34"/>
      <c r="F179" s="34"/>
      <c r="J179" s="40"/>
    </row>
    <row r="180" spans="3:10" ht="15">
      <c r="C180" s="34"/>
      <c r="D180" s="34"/>
      <c r="E180" s="34"/>
      <c r="F180" s="34"/>
      <c r="J180" s="40"/>
    </row>
    <row r="181" spans="3:10" ht="15">
      <c r="C181" s="34"/>
      <c r="D181" s="34"/>
      <c r="E181" s="34"/>
      <c r="F181" s="34"/>
      <c r="J181" s="40"/>
    </row>
    <row r="182" spans="3:10" ht="15">
      <c r="C182" s="34"/>
      <c r="D182" s="34"/>
      <c r="E182" s="34"/>
      <c r="F182" s="34"/>
      <c r="J182" s="40"/>
    </row>
    <row r="183" spans="3:10" ht="15">
      <c r="C183" s="34"/>
      <c r="D183" s="34"/>
      <c r="E183" s="34"/>
      <c r="F183" s="34"/>
      <c r="J183" s="40"/>
    </row>
    <row r="184" spans="3:10" ht="15">
      <c r="C184" s="34"/>
      <c r="D184" s="34"/>
      <c r="E184" s="34"/>
      <c r="F184" s="34"/>
      <c r="J184" s="40"/>
    </row>
    <row r="185" spans="3:10" ht="15">
      <c r="C185" s="34"/>
      <c r="D185" s="34"/>
      <c r="E185" s="34"/>
      <c r="F185" s="34"/>
      <c r="J185" s="40"/>
    </row>
    <row r="186" spans="3:10" ht="15">
      <c r="C186" s="34"/>
      <c r="D186" s="34"/>
      <c r="E186" s="34"/>
      <c r="F186" s="34"/>
      <c r="J186" s="40"/>
    </row>
    <row r="187" spans="3:10" ht="15">
      <c r="C187" s="34"/>
      <c r="D187" s="34"/>
      <c r="E187" s="34"/>
      <c r="F187" s="34"/>
      <c r="J187" s="40"/>
    </row>
    <row r="188" spans="3:10" ht="15">
      <c r="C188" s="34"/>
      <c r="D188" s="34"/>
      <c r="E188" s="34"/>
      <c r="F188" s="34"/>
      <c r="J188" s="40"/>
    </row>
    <row r="189" spans="3:10" ht="15">
      <c r="C189" s="34"/>
      <c r="D189" s="34"/>
      <c r="E189" s="34"/>
      <c r="F189" s="34"/>
      <c r="J189" s="40"/>
    </row>
    <row r="190" spans="3:10" ht="15">
      <c r="C190" s="34"/>
      <c r="D190" s="34"/>
      <c r="E190" s="34"/>
      <c r="F190" s="34"/>
      <c r="J190" s="40"/>
    </row>
    <row r="191" spans="3:10" ht="15">
      <c r="C191" s="34"/>
      <c r="D191" s="34"/>
      <c r="E191" s="34"/>
      <c r="F191" s="34"/>
      <c r="J191" s="40"/>
    </row>
    <row r="192" spans="3:10" ht="15">
      <c r="C192" s="34"/>
      <c r="D192" s="34"/>
      <c r="E192" s="34"/>
      <c r="F192" s="34"/>
      <c r="J192" s="40"/>
    </row>
    <row r="193" spans="3:10" ht="15">
      <c r="C193" s="34"/>
      <c r="D193" s="34"/>
      <c r="E193" s="34"/>
      <c r="F193" s="34"/>
      <c r="J193" s="40"/>
    </row>
    <row r="194" spans="3:10" ht="15">
      <c r="C194" s="34"/>
      <c r="D194" s="34"/>
      <c r="E194" s="34"/>
      <c r="F194" s="34"/>
      <c r="J194" s="40"/>
    </row>
    <row r="195" spans="3:10" ht="15">
      <c r="C195" s="34"/>
      <c r="D195" s="34"/>
      <c r="E195" s="34"/>
      <c r="F195" s="34"/>
      <c r="J195" s="40"/>
    </row>
    <row r="196" spans="3:10" ht="15">
      <c r="C196" s="34"/>
      <c r="D196" s="34"/>
      <c r="E196" s="34"/>
      <c r="F196" s="34"/>
      <c r="J196" s="40"/>
    </row>
    <row r="197" spans="3:10" ht="15">
      <c r="C197" s="34"/>
      <c r="D197" s="34"/>
      <c r="E197" s="34"/>
      <c r="F197" s="34"/>
      <c r="J197" s="40"/>
    </row>
    <row r="198" spans="3:10" ht="15">
      <c r="C198" s="34"/>
      <c r="D198" s="34"/>
      <c r="E198" s="34"/>
      <c r="F198" s="34"/>
      <c r="J198" s="40"/>
    </row>
    <row r="199" spans="3:10" ht="15">
      <c r="C199" s="34"/>
      <c r="D199" s="34"/>
      <c r="E199" s="34"/>
      <c r="F199" s="34"/>
      <c r="J199" s="40"/>
    </row>
    <row r="200" spans="3:10" ht="15">
      <c r="C200" s="34"/>
      <c r="D200" s="34"/>
      <c r="E200" s="34"/>
      <c r="F200" s="34"/>
      <c r="J200" s="40"/>
    </row>
    <row r="201" spans="3:10" ht="15">
      <c r="C201" s="34"/>
      <c r="D201" s="34"/>
      <c r="E201" s="34"/>
      <c r="F201" s="34"/>
      <c r="J201" s="40"/>
    </row>
    <row r="202" spans="3:10" ht="15">
      <c r="C202" s="34"/>
      <c r="D202" s="34"/>
      <c r="E202" s="34"/>
      <c r="F202" s="34"/>
      <c r="J202" s="40"/>
    </row>
    <row r="203" spans="3:10" ht="15">
      <c r="C203" s="34"/>
      <c r="D203" s="34"/>
      <c r="E203" s="34"/>
      <c r="F203" s="34"/>
      <c r="J203" s="40"/>
    </row>
    <row r="204" spans="3:10" ht="15">
      <c r="C204" s="34"/>
      <c r="D204" s="34"/>
      <c r="E204" s="34"/>
      <c r="F204" s="34"/>
      <c r="J204" s="40"/>
    </row>
    <row r="205" spans="3:10" ht="15">
      <c r="C205" s="34"/>
      <c r="D205" s="34"/>
      <c r="E205" s="34"/>
      <c r="F205" s="34"/>
      <c r="J205" s="40"/>
    </row>
    <row r="206" spans="3:10" ht="15">
      <c r="C206" s="34"/>
      <c r="D206" s="34"/>
      <c r="E206" s="34"/>
      <c r="F206" s="34"/>
      <c r="J206" s="40"/>
    </row>
    <row r="207" ht="15">
      <c r="J207" s="40"/>
    </row>
    <row r="208" ht="15">
      <c r="J208" s="40"/>
    </row>
    <row r="209" ht="15">
      <c r="J209" s="40"/>
    </row>
    <row r="210" ht="15">
      <c r="J210" s="40"/>
    </row>
    <row r="211" ht="15">
      <c r="J211" s="40"/>
    </row>
    <row r="212" ht="15">
      <c r="J212" s="40"/>
    </row>
    <row r="213" ht="15">
      <c r="J213" s="40"/>
    </row>
    <row r="214" ht="15">
      <c r="J214" s="40"/>
    </row>
    <row r="215" ht="15">
      <c r="J215" s="40"/>
    </row>
    <row r="216" ht="15">
      <c r="J216" s="40"/>
    </row>
    <row r="217" ht="15">
      <c r="J217" s="40"/>
    </row>
    <row r="218" ht="15">
      <c r="J218" s="40"/>
    </row>
    <row r="219" ht="15">
      <c r="J219" s="40"/>
    </row>
    <row r="220" ht="15">
      <c r="J220" s="40"/>
    </row>
    <row r="221" ht="15">
      <c r="J221" s="40"/>
    </row>
    <row r="222" ht="15">
      <c r="J222" s="40"/>
    </row>
    <row r="223" ht="15">
      <c r="J223" s="40"/>
    </row>
    <row r="224" ht="15">
      <c r="J224" s="40"/>
    </row>
    <row r="225" ht="15">
      <c r="J225" s="40"/>
    </row>
    <row r="226" ht="15">
      <c r="J226" s="40"/>
    </row>
    <row r="227" ht="15">
      <c r="J227" s="40"/>
    </row>
    <row r="228" ht="15">
      <c r="J228" s="40"/>
    </row>
    <row r="229" ht="15">
      <c r="J229" s="40"/>
    </row>
    <row r="230" ht="15">
      <c r="J230" s="40"/>
    </row>
    <row r="231" ht="15">
      <c r="J231" s="40"/>
    </row>
    <row r="232" ht="15">
      <c r="J232" s="40"/>
    </row>
    <row r="233" ht="15">
      <c r="J233" s="40"/>
    </row>
    <row r="234" ht="15">
      <c r="J234" s="40"/>
    </row>
    <row r="235" ht="15">
      <c r="J235" s="40"/>
    </row>
    <row r="236" ht="15">
      <c r="J236" s="40"/>
    </row>
    <row r="237" ht="15">
      <c r="J237" s="40"/>
    </row>
    <row r="238" ht="15">
      <c r="J238" s="40"/>
    </row>
    <row r="239" ht="15">
      <c r="J239" s="40"/>
    </row>
    <row r="240" ht="15">
      <c r="J240" s="40"/>
    </row>
    <row r="241" ht="15">
      <c r="J241" s="40"/>
    </row>
    <row r="242" ht="15">
      <c r="J242" s="40"/>
    </row>
    <row r="243" ht="15">
      <c r="J243" s="40"/>
    </row>
    <row r="244" ht="15">
      <c r="J244" s="40"/>
    </row>
    <row r="245" ht="15">
      <c r="J245" s="40"/>
    </row>
    <row r="246" ht="15">
      <c r="J246" s="40"/>
    </row>
    <row r="247" ht="15">
      <c r="J247" s="40"/>
    </row>
    <row r="248" ht="15">
      <c r="J248" s="40"/>
    </row>
    <row r="249" ht="15">
      <c r="J249" s="40"/>
    </row>
    <row r="250" ht="15">
      <c r="J250" s="40"/>
    </row>
    <row r="251" ht="15">
      <c r="J251" s="40"/>
    </row>
    <row r="252" ht="15">
      <c r="J252" s="40"/>
    </row>
    <row r="253" ht="15">
      <c r="J253" s="40"/>
    </row>
    <row r="254" ht="15">
      <c r="J254" s="40"/>
    </row>
    <row r="255" ht="15">
      <c r="J255" s="40"/>
    </row>
    <row r="256" ht="15">
      <c r="J256" s="40"/>
    </row>
    <row r="257" ht="15">
      <c r="J257" s="40"/>
    </row>
    <row r="258" ht="15">
      <c r="J258" s="40"/>
    </row>
    <row r="259" ht="15">
      <c r="J259" s="40"/>
    </row>
    <row r="260" ht="15">
      <c r="J260" s="40"/>
    </row>
    <row r="261" ht="15">
      <c r="J261" s="40"/>
    </row>
    <row r="262" ht="15">
      <c r="J262" s="40"/>
    </row>
    <row r="263" ht="15">
      <c r="J263" s="40"/>
    </row>
    <row r="264" ht="15">
      <c r="J264" s="40"/>
    </row>
    <row r="265" ht="15">
      <c r="J265" s="40"/>
    </row>
    <row r="266" ht="15">
      <c r="J266" s="40"/>
    </row>
    <row r="267" ht="15">
      <c r="J267" s="40"/>
    </row>
    <row r="268" ht="15">
      <c r="J268" s="40"/>
    </row>
    <row r="269" ht="15">
      <c r="J269" s="40"/>
    </row>
    <row r="270" ht="15">
      <c r="J270" s="40"/>
    </row>
    <row r="271" ht="15">
      <c r="J271" s="40"/>
    </row>
    <row r="272" ht="15">
      <c r="J272" s="40"/>
    </row>
    <row r="273" ht="15">
      <c r="J273" s="40"/>
    </row>
    <row r="274" ht="15">
      <c r="J274" s="40"/>
    </row>
    <row r="275" ht="15">
      <c r="J275" s="40"/>
    </row>
    <row r="276" ht="15">
      <c r="J276" s="40"/>
    </row>
    <row r="277" ht="15">
      <c r="J277" s="40"/>
    </row>
    <row r="278" ht="15">
      <c r="J278" s="40"/>
    </row>
    <row r="279" ht="15">
      <c r="J279" s="40"/>
    </row>
    <row r="280" ht="15">
      <c r="J280" s="40"/>
    </row>
    <row r="281" ht="15">
      <c r="J281" s="40"/>
    </row>
    <row r="282" ht="15">
      <c r="J282" s="40"/>
    </row>
    <row r="283" ht="15">
      <c r="J283" s="40"/>
    </row>
    <row r="284" ht="15">
      <c r="J284" s="40"/>
    </row>
    <row r="285" ht="15">
      <c r="J285" s="40"/>
    </row>
    <row r="286" ht="15">
      <c r="J286" s="40"/>
    </row>
    <row r="287" ht="15">
      <c r="J287" s="40"/>
    </row>
    <row r="288" ht="15">
      <c r="J288" s="40"/>
    </row>
    <row r="289" ht="15">
      <c r="J289" s="40"/>
    </row>
    <row r="290" ht="15">
      <c r="J290" s="40"/>
    </row>
    <row r="291" ht="15">
      <c r="J291" s="40"/>
    </row>
    <row r="292" ht="15">
      <c r="J292" s="40"/>
    </row>
    <row r="293" ht="15">
      <c r="J293" s="40"/>
    </row>
    <row r="294" ht="15">
      <c r="J294" s="40"/>
    </row>
    <row r="295" ht="15">
      <c r="J295" s="40"/>
    </row>
    <row r="296" ht="15">
      <c r="J296" s="40"/>
    </row>
    <row r="297" ht="15">
      <c r="J297" s="40"/>
    </row>
    <row r="298" ht="15">
      <c r="J298" s="40"/>
    </row>
    <row r="299" ht="15">
      <c r="J299" s="40"/>
    </row>
    <row r="300" ht="15">
      <c r="J300" s="40"/>
    </row>
    <row r="301" ht="15">
      <c r="J301" s="40"/>
    </row>
    <row r="302" ht="15">
      <c r="J302" s="40"/>
    </row>
    <row r="303" ht="15">
      <c r="J303" s="40"/>
    </row>
    <row r="304" ht="15">
      <c r="J304" s="40"/>
    </row>
    <row r="305" ht="15">
      <c r="J305" s="40"/>
    </row>
    <row r="306" ht="15">
      <c r="J306" s="40"/>
    </row>
    <row r="307" ht="15">
      <c r="J307" s="40"/>
    </row>
    <row r="308" ht="15">
      <c r="J308" s="40"/>
    </row>
    <row r="309" ht="15">
      <c r="J309" s="40"/>
    </row>
    <row r="310" ht="15">
      <c r="J310" s="40"/>
    </row>
    <row r="311" ht="15">
      <c r="J311" s="40"/>
    </row>
    <row r="312" ht="15">
      <c r="J312" s="40"/>
    </row>
    <row r="313" ht="15">
      <c r="J313" s="40"/>
    </row>
    <row r="314" ht="15">
      <c r="J314" s="40"/>
    </row>
    <row r="315" ht="15">
      <c r="J315" s="40"/>
    </row>
    <row r="316" ht="15">
      <c r="J316" s="40"/>
    </row>
    <row r="317" ht="15">
      <c r="J317" s="40"/>
    </row>
    <row r="318" ht="15">
      <c r="J318" s="40"/>
    </row>
    <row r="319" ht="15">
      <c r="J319" s="40"/>
    </row>
    <row r="320" ht="15">
      <c r="J320" s="40"/>
    </row>
    <row r="321" ht="15">
      <c r="J321" s="40"/>
    </row>
    <row r="322" ht="15">
      <c r="J322" s="40"/>
    </row>
    <row r="323" ht="15">
      <c r="J323" s="40"/>
    </row>
    <row r="324" ht="15">
      <c r="J324" s="40"/>
    </row>
    <row r="325" ht="15">
      <c r="J325" s="40"/>
    </row>
    <row r="326" ht="15">
      <c r="J326" s="40"/>
    </row>
    <row r="327" ht="15">
      <c r="J327" s="40"/>
    </row>
    <row r="328" ht="15">
      <c r="J328" s="40"/>
    </row>
    <row r="329" ht="15">
      <c r="J329" s="40"/>
    </row>
    <row r="330" ht="15">
      <c r="J330" s="40"/>
    </row>
    <row r="331" ht="15">
      <c r="J331" s="40"/>
    </row>
    <row r="332" ht="15">
      <c r="J332" s="40"/>
    </row>
    <row r="333" ht="15">
      <c r="J333" s="40"/>
    </row>
    <row r="334" ht="15">
      <c r="J334" s="40"/>
    </row>
    <row r="335" ht="15">
      <c r="J335" s="40"/>
    </row>
    <row r="336" ht="15">
      <c r="J336" s="40"/>
    </row>
    <row r="337" ht="15">
      <c r="J337" s="40"/>
    </row>
    <row r="338" ht="15">
      <c r="J338" s="40"/>
    </row>
    <row r="339" ht="15">
      <c r="J339" s="40"/>
    </row>
    <row r="340" ht="15">
      <c r="J340" s="40"/>
    </row>
    <row r="341" ht="15">
      <c r="J341" s="40"/>
    </row>
    <row r="342" ht="15">
      <c r="J342" s="40"/>
    </row>
    <row r="343" ht="15">
      <c r="J343" s="40"/>
    </row>
    <row r="344" ht="15">
      <c r="J344" s="40"/>
    </row>
    <row r="345" ht="15">
      <c r="J345" s="40"/>
    </row>
    <row r="346" ht="15">
      <c r="J346" s="40"/>
    </row>
    <row r="347" ht="15">
      <c r="J347" s="40"/>
    </row>
    <row r="348" ht="15">
      <c r="J348" s="40"/>
    </row>
    <row r="349" ht="15">
      <c r="J349" s="40"/>
    </row>
    <row r="350" ht="15">
      <c r="J350" s="40"/>
    </row>
    <row r="351" ht="15">
      <c r="J351" s="40"/>
    </row>
    <row r="352" ht="15">
      <c r="J352" s="40"/>
    </row>
    <row r="353" ht="15">
      <c r="J353" s="40"/>
    </row>
    <row r="354" ht="15">
      <c r="J354" s="40"/>
    </row>
    <row r="355" ht="15">
      <c r="J355" s="40"/>
    </row>
    <row r="356" ht="15">
      <c r="J356" s="40"/>
    </row>
    <row r="357" ht="15">
      <c r="J357" s="40"/>
    </row>
    <row r="358" ht="15">
      <c r="J358" s="40"/>
    </row>
    <row r="359" ht="15">
      <c r="J359" s="40"/>
    </row>
    <row r="360" ht="15">
      <c r="J360" s="40"/>
    </row>
    <row r="361" ht="15">
      <c r="J361" s="40"/>
    </row>
    <row r="362" ht="15">
      <c r="J362" s="40"/>
    </row>
    <row r="363" ht="15">
      <c r="J363" s="40"/>
    </row>
    <row r="364" ht="15">
      <c r="J364" s="40"/>
    </row>
    <row r="365" ht="15">
      <c r="J365" s="40"/>
    </row>
    <row r="366" ht="15">
      <c r="J366" s="40"/>
    </row>
    <row r="367" ht="15">
      <c r="J367" s="40"/>
    </row>
    <row r="368" ht="15">
      <c r="J368" s="40"/>
    </row>
    <row r="369" ht="15">
      <c r="J369" s="40"/>
    </row>
    <row r="370" ht="15">
      <c r="J370" s="40"/>
    </row>
    <row r="371" ht="15">
      <c r="J371" s="40"/>
    </row>
    <row r="372" ht="15">
      <c r="J372" s="40"/>
    </row>
    <row r="373" ht="15">
      <c r="J373" s="40"/>
    </row>
    <row r="374" ht="15">
      <c r="J374" s="40"/>
    </row>
    <row r="375" ht="15">
      <c r="J375" s="40"/>
    </row>
    <row r="376" ht="15">
      <c r="J376" s="40"/>
    </row>
    <row r="377" ht="15">
      <c r="J377" s="40"/>
    </row>
    <row r="378" ht="15">
      <c r="J378" s="40"/>
    </row>
    <row r="379" ht="15">
      <c r="J379" s="40"/>
    </row>
    <row r="380" ht="15">
      <c r="J380" s="40"/>
    </row>
    <row r="381" ht="15">
      <c r="J381" s="40"/>
    </row>
    <row r="382" ht="15">
      <c r="J382" s="40"/>
    </row>
    <row r="383" ht="15">
      <c r="J383" s="40"/>
    </row>
    <row r="384" ht="15">
      <c r="J384" s="40"/>
    </row>
    <row r="385" ht="15">
      <c r="J385" s="40"/>
    </row>
    <row r="386" ht="15">
      <c r="J386" s="40"/>
    </row>
    <row r="387" ht="15">
      <c r="J387" s="40"/>
    </row>
    <row r="388" ht="15">
      <c r="J388" s="40"/>
    </row>
    <row r="389" ht="15">
      <c r="J389" s="40"/>
    </row>
    <row r="390" ht="15">
      <c r="J390" s="40"/>
    </row>
    <row r="391" ht="15">
      <c r="J391" s="40"/>
    </row>
    <row r="392" ht="15">
      <c r="J392" s="40"/>
    </row>
    <row r="393" ht="15">
      <c r="J393" s="40"/>
    </row>
    <row r="394" ht="15">
      <c r="J394" s="40"/>
    </row>
    <row r="395" ht="15">
      <c r="J395" s="40"/>
    </row>
    <row r="396" ht="15">
      <c r="J396" s="40"/>
    </row>
    <row r="397" ht="15">
      <c r="J397" s="40"/>
    </row>
    <row r="398" ht="15">
      <c r="J398" s="40"/>
    </row>
    <row r="399" ht="15">
      <c r="J399" s="40"/>
    </row>
    <row r="400" ht="15">
      <c r="J400" s="40"/>
    </row>
    <row r="401" ht="15">
      <c r="J401" s="40"/>
    </row>
    <row r="402" ht="15">
      <c r="J402" s="40"/>
    </row>
    <row r="403" ht="15">
      <c r="J403" s="40"/>
    </row>
    <row r="404" ht="15">
      <c r="J404" s="40"/>
    </row>
    <row r="405" ht="15">
      <c r="J405" s="40"/>
    </row>
    <row r="406" ht="15">
      <c r="J406" s="40"/>
    </row>
    <row r="407" ht="15">
      <c r="J407" s="40"/>
    </row>
    <row r="408" ht="15">
      <c r="J408" s="40"/>
    </row>
    <row r="409" ht="15">
      <c r="J409" s="40"/>
    </row>
    <row r="410" ht="15">
      <c r="J410" s="40"/>
    </row>
    <row r="411" ht="15">
      <c r="J411" s="40"/>
    </row>
    <row r="412" ht="15">
      <c r="J412" s="40"/>
    </row>
    <row r="413" ht="15">
      <c r="J413" s="40"/>
    </row>
    <row r="414" ht="15">
      <c r="J414" s="40"/>
    </row>
    <row r="415" ht="15">
      <c r="J415" s="40"/>
    </row>
    <row r="416" ht="15">
      <c r="J416" s="40"/>
    </row>
    <row r="417" ht="15">
      <c r="J417" s="40"/>
    </row>
    <row r="418" ht="15">
      <c r="J418" s="40"/>
    </row>
    <row r="419" ht="15">
      <c r="J419" s="40"/>
    </row>
    <row r="420" ht="15">
      <c r="J420" s="40"/>
    </row>
    <row r="421" ht="15">
      <c r="J421" s="40"/>
    </row>
    <row r="422" ht="15">
      <c r="J422" s="40"/>
    </row>
    <row r="423" ht="15">
      <c r="J423" s="40"/>
    </row>
    <row r="424" ht="15">
      <c r="J424" s="40"/>
    </row>
    <row r="425" ht="15">
      <c r="J425" s="40"/>
    </row>
    <row r="426" ht="15">
      <c r="J426" s="40"/>
    </row>
    <row r="427" ht="15">
      <c r="J427" s="40"/>
    </row>
    <row r="428" ht="15">
      <c r="J428" s="40"/>
    </row>
    <row r="429" ht="15">
      <c r="J429" s="40"/>
    </row>
    <row r="430" ht="15">
      <c r="J430" s="40"/>
    </row>
    <row r="431" ht="15">
      <c r="J431" s="40"/>
    </row>
    <row r="432" ht="15">
      <c r="J432" s="40"/>
    </row>
    <row r="433" ht="15">
      <c r="J433" s="40"/>
    </row>
    <row r="434" ht="15">
      <c r="J434" s="40"/>
    </row>
    <row r="435" ht="15">
      <c r="J435" s="40"/>
    </row>
    <row r="436" ht="15">
      <c r="J436" s="40"/>
    </row>
    <row r="437" ht="15">
      <c r="J437" s="40"/>
    </row>
    <row r="438" ht="15">
      <c r="J438" s="40"/>
    </row>
    <row r="439" ht="15">
      <c r="J439" s="40"/>
    </row>
    <row r="440" ht="15">
      <c r="J440" s="40"/>
    </row>
    <row r="441" ht="15">
      <c r="J441" s="40"/>
    </row>
    <row r="442" ht="15">
      <c r="J442" s="40"/>
    </row>
    <row r="443" ht="15">
      <c r="J443" s="40"/>
    </row>
    <row r="444" ht="15">
      <c r="J444" s="40"/>
    </row>
    <row r="445" ht="15">
      <c r="J445" s="40"/>
    </row>
    <row r="446" ht="15">
      <c r="J446" s="40"/>
    </row>
    <row r="447" ht="15">
      <c r="J447" s="40"/>
    </row>
    <row r="448" ht="15">
      <c r="J448" s="40"/>
    </row>
    <row r="449" ht="15">
      <c r="J449" s="40"/>
    </row>
    <row r="450" ht="15">
      <c r="J450" s="40"/>
    </row>
    <row r="451" ht="15">
      <c r="J451" s="40"/>
    </row>
    <row r="452" ht="15">
      <c r="J452" s="40"/>
    </row>
    <row r="453" ht="15">
      <c r="J453" s="40"/>
    </row>
    <row r="454" ht="15">
      <c r="J454" s="40"/>
    </row>
    <row r="455" ht="15">
      <c r="J455" s="40"/>
    </row>
    <row r="456" ht="15">
      <c r="J456" s="40"/>
    </row>
    <row r="457" ht="15">
      <c r="J457" s="40"/>
    </row>
    <row r="458" ht="15">
      <c r="J458" s="40"/>
    </row>
    <row r="459" ht="15">
      <c r="J459" s="40"/>
    </row>
    <row r="460" ht="15">
      <c r="J460" s="40"/>
    </row>
    <row r="461" ht="15">
      <c r="J461" s="40"/>
    </row>
    <row r="462" ht="15">
      <c r="J462" s="40"/>
    </row>
    <row r="463" ht="15">
      <c r="J463" s="40"/>
    </row>
    <row r="464" ht="15">
      <c r="J464" s="40"/>
    </row>
    <row r="465" ht="15">
      <c r="J465" s="40"/>
    </row>
    <row r="466" ht="15">
      <c r="J466" s="40"/>
    </row>
    <row r="467" ht="15">
      <c r="J467" s="40"/>
    </row>
    <row r="468" ht="15">
      <c r="J468" s="40"/>
    </row>
    <row r="469" ht="15">
      <c r="J469" s="40"/>
    </row>
    <row r="470" ht="15">
      <c r="J470" s="40"/>
    </row>
    <row r="471" ht="15">
      <c r="J471" s="40"/>
    </row>
    <row r="472" ht="15">
      <c r="J472" s="40"/>
    </row>
    <row r="473" ht="15">
      <c r="J473" s="40"/>
    </row>
    <row r="474" ht="15">
      <c r="J474" s="40"/>
    </row>
    <row r="475" ht="15">
      <c r="J475" s="40"/>
    </row>
    <row r="476" ht="15">
      <c r="J476" s="40"/>
    </row>
    <row r="477" ht="15">
      <c r="J477" s="40"/>
    </row>
    <row r="478" ht="15">
      <c r="J478" s="40"/>
    </row>
    <row r="479" ht="15">
      <c r="J479" s="40"/>
    </row>
    <row r="480" ht="15">
      <c r="J480" s="40"/>
    </row>
    <row r="481" ht="15">
      <c r="J481" s="40"/>
    </row>
    <row r="482" ht="15">
      <c r="J482" s="40"/>
    </row>
    <row r="483" ht="15">
      <c r="J483" s="40"/>
    </row>
    <row r="484" ht="15">
      <c r="J484" s="40"/>
    </row>
    <row r="485" ht="15">
      <c r="J485" s="40"/>
    </row>
    <row r="486" ht="15">
      <c r="J486" s="40"/>
    </row>
    <row r="487" ht="15">
      <c r="J487" s="40"/>
    </row>
    <row r="488" ht="15">
      <c r="J488" s="40"/>
    </row>
    <row r="489" ht="15">
      <c r="J489" s="40"/>
    </row>
    <row r="490" ht="15">
      <c r="J490" s="40"/>
    </row>
    <row r="491" ht="15">
      <c r="J491" s="40"/>
    </row>
    <row r="492" ht="15">
      <c r="J492" s="40"/>
    </row>
    <row r="493" ht="15">
      <c r="J493" s="40"/>
    </row>
    <row r="494" ht="15">
      <c r="J494" s="40"/>
    </row>
    <row r="495" ht="15">
      <c r="J495" s="40"/>
    </row>
    <row r="496" ht="15">
      <c r="J496" s="40"/>
    </row>
    <row r="497" ht="15">
      <c r="J497" s="40"/>
    </row>
    <row r="498" ht="15">
      <c r="J498" s="40"/>
    </row>
    <row r="499" ht="15">
      <c r="J499" s="40"/>
    </row>
    <row r="500" ht="15">
      <c r="J500" s="40"/>
    </row>
    <row r="501" ht="15">
      <c r="J501" s="40"/>
    </row>
    <row r="502" ht="15">
      <c r="J502" s="40"/>
    </row>
    <row r="503" ht="15">
      <c r="J503" s="40"/>
    </row>
    <row r="504" ht="15">
      <c r="J504" s="40"/>
    </row>
    <row r="505" ht="15">
      <c r="J505" s="40"/>
    </row>
    <row r="506" ht="15">
      <c r="J506" s="40"/>
    </row>
    <row r="507" ht="15">
      <c r="J507" s="40"/>
    </row>
    <row r="508" ht="15">
      <c r="J508" s="40"/>
    </row>
    <row r="509" ht="15">
      <c r="J509" s="40"/>
    </row>
    <row r="510" ht="15">
      <c r="J510" s="40"/>
    </row>
    <row r="511" ht="15">
      <c r="J511" s="40"/>
    </row>
    <row r="512" ht="15">
      <c r="J512" s="40"/>
    </row>
    <row r="513" ht="15">
      <c r="J513" s="40"/>
    </row>
    <row r="514" ht="15">
      <c r="J514" s="40"/>
    </row>
    <row r="515" ht="15">
      <c r="J515" s="40"/>
    </row>
    <row r="516" ht="15">
      <c r="J516" s="40"/>
    </row>
    <row r="517" ht="15">
      <c r="J517" s="40"/>
    </row>
    <row r="518" ht="15">
      <c r="J518" s="40"/>
    </row>
    <row r="519" ht="15">
      <c r="J519" s="40"/>
    </row>
    <row r="520" ht="15">
      <c r="J520" s="40"/>
    </row>
    <row r="521" ht="15">
      <c r="J521" s="40"/>
    </row>
    <row r="522" ht="15">
      <c r="J522" s="40"/>
    </row>
    <row r="523" ht="15">
      <c r="J523" s="40"/>
    </row>
    <row r="524" ht="15">
      <c r="J524" s="40"/>
    </row>
    <row r="525" ht="15">
      <c r="J525" s="40"/>
    </row>
    <row r="526" ht="15">
      <c r="J526" s="40"/>
    </row>
    <row r="527" ht="15">
      <c r="J527" s="40"/>
    </row>
    <row r="528" ht="15">
      <c r="J528" s="40"/>
    </row>
    <row r="529" ht="15">
      <c r="J529" s="40"/>
    </row>
    <row r="530" ht="15">
      <c r="J530" s="40"/>
    </row>
    <row r="531" ht="15">
      <c r="J531" s="40"/>
    </row>
    <row r="532" ht="15">
      <c r="J532" s="40"/>
    </row>
    <row r="533" ht="15">
      <c r="J533" s="40"/>
    </row>
    <row r="534" ht="15">
      <c r="J534" s="40"/>
    </row>
    <row r="535" ht="15">
      <c r="J535" s="40"/>
    </row>
    <row r="536" ht="15">
      <c r="J536" s="40"/>
    </row>
    <row r="537" ht="15">
      <c r="J537" s="40"/>
    </row>
    <row r="538" ht="15">
      <c r="J538" s="40"/>
    </row>
    <row r="539" ht="15">
      <c r="J539" s="40"/>
    </row>
    <row r="540" ht="15">
      <c r="J540" s="40"/>
    </row>
    <row r="541" ht="15">
      <c r="J541" s="40"/>
    </row>
    <row r="542" ht="15">
      <c r="J542" s="40"/>
    </row>
    <row r="543" ht="15">
      <c r="J543" s="40"/>
    </row>
    <row r="544" ht="15">
      <c r="J544" s="40"/>
    </row>
    <row r="545" ht="15">
      <c r="J545" s="40"/>
    </row>
    <row r="546" ht="15">
      <c r="J546" s="40"/>
    </row>
    <row r="547" ht="15">
      <c r="J547" s="40"/>
    </row>
    <row r="548" ht="15">
      <c r="J548" s="40"/>
    </row>
    <row r="549" ht="15">
      <c r="J549" s="40"/>
    </row>
    <row r="550" ht="15">
      <c r="J550" s="40"/>
    </row>
    <row r="551" ht="15">
      <c r="J551" s="40"/>
    </row>
    <row r="552" ht="15">
      <c r="J552" s="40"/>
    </row>
    <row r="553" ht="15">
      <c r="J553" s="40"/>
    </row>
    <row r="554" ht="15">
      <c r="J554" s="40"/>
    </row>
    <row r="555" ht="15">
      <c r="J555" s="40"/>
    </row>
    <row r="556" ht="15">
      <c r="J556" s="40"/>
    </row>
    <row r="557" ht="15">
      <c r="J557" s="40"/>
    </row>
    <row r="558" ht="15">
      <c r="J558" s="40"/>
    </row>
    <row r="559" ht="15">
      <c r="J559" s="40"/>
    </row>
    <row r="560" ht="15">
      <c r="J560" s="40"/>
    </row>
    <row r="561" ht="15">
      <c r="J561" s="40"/>
    </row>
    <row r="562" ht="15">
      <c r="J562" s="40"/>
    </row>
    <row r="563" ht="15">
      <c r="J563" s="40"/>
    </row>
    <row r="564" ht="15">
      <c r="J564" s="40"/>
    </row>
    <row r="565" ht="15">
      <c r="J565" s="40"/>
    </row>
    <row r="566" ht="15">
      <c r="J566" s="40"/>
    </row>
    <row r="567" ht="15">
      <c r="J567" s="40"/>
    </row>
    <row r="568" ht="15">
      <c r="J568" s="40"/>
    </row>
    <row r="569" ht="15">
      <c r="J569" s="40"/>
    </row>
    <row r="570" ht="15">
      <c r="J570" s="40"/>
    </row>
    <row r="571" ht="15">
      <c r="J571" s="40"/>
    </row>
    <row r="572" ht="15">
      <c r="J572" s="40"/>
    </row>
    <row r="573" ht="15">
      <c r="J573" s="40"/>
    </row>
    <row r="574" ht="15">
      <c r="J574" s="40"/>
    </row>
    <row r="575" ht="15">
      <c r="J575" s="40"/>
    </row>
    <row r="576" ht="15">
      <c r="J576" s="40"/>
    </row>
    <row r="577" ht="15">
      <c r="J577" s="40"/>
    </row>
    <row r="578" ht="15">
      <c r="J578" s="40"/>
    </row>
    <row r="579" ht="15">
      <c r="J579" s="40"/>
    </row>
    <row r="580" ht="15">
      <c r="J580" s="40"/>
    </row>
    <row r="581" ht="15">
      <c r="J581" s="40"/>
    </row>
    <row r="582" ht="15">
      <c r="J582" s="40"/>
    </row>
    <row r="583" ht="15">
      <c r="J583" s="40"/>
    </row>
    <row r="584" ht="15">
      <c r="J584" s="40"/>
    </row>
    <row r="585" ht="15">
      <c r="J585" s="40"/>
    </row>
    <row r="586" ht="15">
      <c r="J586" s="40"/>
    </row>
    <row r="587" ht="15">
      <c r="J587" s="40"/>
    </row>
    <row r="588" ht="15">
      <c r="J588" s="40"/>
    </row>
    <row r="589" ht="15">
      <c r="J589" s="40"/>
    </row>
    <row r="590" ht="15">
      <c r="J590" s="40"/>
    </row>
    <row r="591" ht="15">
      <c r="J591" s="40"/>
    </row>
    <row r="592" ht="15">
      <c r="J592" s="40"/>
    </row>
    <row r="593" ht="15">
      <c r="J593" s="40"/>
    </row>
    <row r="594" ht="15">
      <c r="J594" s="40"/>
    </row>
    <row r="595" ht="15">
      <c r="J595" s="40"/>
    </row>
    <row r="596" ht="15">
      <c r="J596" s="40"/>
    </row>
    <row r="597" ht="15">
      <c r="J597" s="40"/>
    </row>
    <row r="598" ht="15">
      <c r="J598" s="40"/>
    </row>
    <row r="599" ht="15">
      <c r="J599" s="40"/>
    </row>
    <row r="600" ht="15">
      <c r="J600" s="40"/>
    </row>
    <row r="601" ht="15">
      <c r="J601" s="40"/>
    </row>
    <row r="602" ht="15">
      <c r="J602" s="40"/>
    </row>
    <row r="603" ht="15">
      <c r="J603" s="40"/>
    </row>
    <row r="604" ht="15">
      <c r="J604" s="40"/>
    </row>
    <row r="605" ht="15">
      <c r="J605" s="40"/>
    </row>
    <row r="606" ht="15">
      <c r="J606" s="40"/>
    </row>
    <row r="607" ht="15">
      <c r="J607" s="40"/>
    </row>
    <row r="608" ht="15">
      <c r="J608" s="40"/>
    </row>
    <row r="609" ht="15">
      <c r="J609" s="40"/>
    </row>
    <row r="610" ht="15">
      <c r="J610" s="40"/>
    </row>
    <row r="611" ht="15">
      <c r="J611" s="40"/>
    </row>
    <row r="612" ht="15">
      <c r="J612" s="40"/>
    </row>
    <row r="613" ht="15">
      <c r="J613" s="40"/>
    </row>
    <row r="614" ht="15">
      <c r="J614" s="40"/>
    </row>
    <row r="615" ht="15">
      <c r="J615" s="40"/>
    </row>
    <row r="616" ht="15">
      <c r="J616" s="40"/>
    </row>
    <row r="617" ht="15">
      <c r="J617" s="40"/>
    </row>
    <row r="618" ht="15">
      <c r="J618" s="40"/>
    </row>
    <row r="619" ht="15">
      <c r="J619" s="40"/>
    </row>
    <row r="620" ht="15">
      <c r="J620" s="40"/>
    </row>
    <row r="621" ht="15">
      <c r="J621" s="40"/>
    </row>
    <row r="622" ht="15">
      <c r="J622" s="40"/>
    </row>
    <row r="623" ht="15">
      <c r="J623" s="40"/>
    </row>
    <row r="624" ht="15">
      <c r="J624" s="40"/>
    </row>
    <row r="625" ht="15">
      <c r="J625" s="40"/>
    </row>
    <row r="626" ht="15">
      <c r="J626" s="40"/>
    </row>
    <row r="627" ht="15">
      <c r="J627" s="40"/>
    </row>
    <row r="628" ht="15">
      <c r="J628" s="40"/>
    </row>
    <row r="629" ht="15">
      <c r="J629" s="40"/>
    </row>
    <row r="630" ht="15">
      <c r="J630" s="40"/>
    </row>
    <row r="631" ht="15">
      <c r="J631" s="40"/>
    </row>
    <row r="632" ht="15">
      <c r="J632" s="40"/>
    </row>
    <row r="633" ht="15">
      <c r="J633" s="40"/>
    </row>
    <row r="634" ht="15">
      <c r="J634" s="40"/>
    </row>
    <row r="635" ht="15">
      <c r="J635" s="40"/>
    </row>
    <row r="636" ht="15">
      <c r="J636" s="40"/>
    </row>
    <row r="637" ht="15">
      <c r="J637" s="40"/>
    </row>
    <row r="638" ht="15">
      <c r="J638" s="40"/>
    </row>
    <row r="639" ht="15">
      <c r="J639" s="40"/>
    </row>
    <row r="640" ht="15">
      <c r="J640" s="40"/>
    </row>
    <row r="641" ht="15">
      <c r="J641" s="40"/>
    </row>
    <row r="642" ht="15">
      <c r="J642" s="40"/>
    </row>
    <row r="643" ht="15">
      <c r="J643" s="40"/>
    </row>
    <row r="644" ht="15">
      <c r="J644" s="40"/>
    </row>
    <row r="645" ht="15">
      <c r="J645" s="40"/>
    </row>
    <row r="646" ht="15">
      <c r="J646" s="40"/>
    </row>
    <row r="647" ht="15">
      <c r="J647" s="40"/>
    </row>
    <row r="648" ht="15">
      <c r="J648" s="40"/>
    </row>
    <row r="649" ht="15">
      <c r="J649" s="40"/>
    </row>
    <row r="650" ht="15">
      <c r="J650" s="40"/>
    </row>
    <row r="651" ht="15">
      <c r="J651" s="40"/>
    </row>
    <row r="652" ht="15">
      <c r="J652" s="40"/>
    </row>
    <row r="653" ht="15">
      <c r="J653" s="40"/>
    </row>
    <row r="654" ht="15">
      <c r="J654" s="40"/>
    </row>
    <row r="655" ht="15">
      <c r="J655" s="40"/>
    </row>
    <row r="656" ht="15">
      <c r="J656" s="40"/>
    </row>
    <row r="657" ht="15">
      <c r="J657" s="40"/>
    </row>
    <row r="658" ht="15">
      <c r="J658" s="40"/>
    </row>
    <row r="659" ht="15">
      <c r="J659" s="40"/>
    </row>
    <row r="660" ht="15">
      <c r="J660" s="40"/>
    </row>
    <row r="661" ht="15">
      <c r="J661" s="40"/>
    </row>
    <row r="662" ht="15">
      <c r="J662" s="40"/>
    </row>
    <row r="663" ht="15">
      <c r="J663" s="40"/>
    </row>
    <row r="664" ht="15">
      <c r="J664" s="40"/>
    </row>
    <row r="665" ht="15">
      <c r="J665" s="40"/>
    </row>
    <row r="666" ht="15">
      <c r="J666" s="40"/>
    </row>
    <row r="667" ht="15">
      <c r="J667" s="40"/>
    </row>
    <row r="668" ht="15">
      <c r="J668" s="40"/>
    </row>
    <row r="669" ht="15">
      <c r="J669" s="40"/>
    </row>
    <row r="670" ht="15">
      <c r="J670" s="40"/>
    </row>
    <row r="671" ht="15">
      <c r="J671" s="40"/>
    </row>
    <row r="672" ht="15">
      <c r="J672" s="40"/>
    </row>
    <row r="673" ht="15">
      <c r="J673" s="40"/>
    </row>
    <row r="674" ht="15">
      <c r="J674" s="40"/>
    </row>
    <row r="675" ht="15">
      <c r="J675" s="40"/>
    </row>
    <row r="676" ht="15">
      <c r="J676" s="40"/>
    </row>
    <row r="677" ht="15">
      <c r="J677" s="40"/>
    </row>
    <row r="678" ht="15">
      <c r="J678" s="40"/>
    </row>
    <row r="679" ht="15">
      <c r="J679" s="40"/>
    </row>
    <row r="680" ht="15">
      <c r="J680" s="40"/>
    </row>
    <row r="681" ht="15">
      <c r="J681" s="40"/>
    </row>
    <row r="682" ht="15">
      <c r="J682" s="40"/>
    </row>
    <row r="683" ht="15">
      <c r="J683" s="40"/>
    </row>
    <row r="684" ht="15">
      <c r="J684" s="40"/>
    </row>
    <row r="685" ht="15">
      <c r="J685" s="40"/>
    </row>
    <row r="686" ht="15">
      <c r="J686" s="40"/>
    </row>
    <row r="687" ht="15">
      <c r="J687" s="40"/>
    </row>
    <row r="688" ht="15">
      <c r="J688" s="40"/>
    </row>
    <row r="689" ht="15">
      <c r="J689" s="40"/>
    </row>
    <row r="690" ht="15">
      <c r="J690" s="40"/>
    </row>
    <row r="691" ht="15">
      <c r="J691" s="40"/>
    </row>
    <row r="692" ht="15">
      <c r="J692" s="40"/>
    </row>
    <row r="693" ht="15">
      <c r="J693" s="40"/>
    </row>
    <row r="694" ht="15">
      <c r="J694" s="40"/>
    </row>
    <row r="695" ht="15">
      <c r="J695" s="40"/>
    </row>
    <row r="696" ht="15">
      <c r="J696" s="40"/>
    </row>
    <row r="697" ht="15">
      <c r="J697" s="40"/>
    </row>
    <row r="698" ht="15">
      <c r="J698" s="40"/>
    </row>
    <row r="699" ht="15">
      <c r="J699" s="40"/>
    </row>
    <row r="700" ht="15">
      <c r="J700" s="40"/>
    </row>
    <row r="701" ht="15">
      <c r="J701" s="40"/>
    </row>
    <row r="702" ht="15">
      <c r="J702" s="40"/>
    </row>
    <row r="703" ht="15">
      <c r="J703" s="40"/>
    </row>
    <row r="704" ht="15">
      <c r="J704" s="40"/>
    </row>
    <row r="705" ht="15">
      <c r="J705" s="40"/>
    </row>
    <row r="706" ht="15">
      <c r="J706" s="40"/>
    </row>
    <row r="707" ht="15">
      <c r="J707" s="40"/>
    </row>
    <row r="708" ht="15">
      <c r="J708" s="40"/>
    </row>
    <row r="709" ht="15">
      <c r="J709" s="40"/>
    </row>
    <row r="710" ht="15">
      <c r="J710" s="40"/>
    </row>
    <row r="711" ht="15">
      <c r="J711" s="40"/>
    </row>
    <row r="712" ht="15">
      <c r="J712" s="40"/>
    </row>
    <row r="713" ht="15">
      <c r="J713" s="40"/>
    </row>
    <row r="714" ht="15">
      <c r="J714" s="40"/>
    </row>
    <row r="715" ht="15">
      <c r="J715" s="40"/>
    </row>
    <row r="716" ht="15">
      <c r="J716" s="40"/>
    </row>
    <row r="717" ht="15">
      <c r="J717" s="40"/>
    </row>
    <row r="718" ht="15">
      <c r="J718" s="40"/>
    </row>
    <row r="719" ht="15">
      <c r="J719" s="40"/>
    </row>
    <row r="720" ht="15">
      <c r="J720" s="40"/>
    </row>
    <row r="721" ht="15">
      <c r="J721" s="40"/>
    </row>
    <row r="722" ht="15">
      <c r="J722" s="40"/>
    </row>
    <row r="723" ht="15">
      <c r="J723" s="40"/>
    </row>
    <row r="724" ht="15">
      <c r="J724" s="40"/>
    </row>
    <row r="725" ht="15">
      <c r="J725" s="40"/>
    </row>
    <row r="726" ht="15">
      <c r="J726" s="40"/>
    </row>
    <row r="727" ht="15">
      <c r="J727" s="40"/>
    </row>
    <row r="728" ht="15">
      <c r="J728" s="40"/>
    </row>
    <row r="729" ht="15">
      <c r="J729" s="40"/>
    </row>
    <row r="730" ht="15">
      <c r="J730" s="40"/>
    </row>
    <row r="731" ht="15">
      <c r="J731" s="40"/>
    </row>
    <row r="732" ht="15">
      <c r="J732" s="40"/>
    </row>
    <row r="733" ht="15">
      <c r="J733" s="40"/>
    </row>
    <row r="734" ht="15">
      <c r="J734" s="40"/>
    </row>
    <row r="735" ht="15">
      <c r="J735" s="40"/>
    </row>
    <row r="736" ht="15">
      <c r="J736" s="40"/>
    </row>
    <row r="737" ht="15">
      <c r="J737" s="40"/>
    </row>
    <row r="738" ht="15">
      <c r="J738" s="40"/>
    </row>
    <row r="739" ht="15">
      <c r="J739" s="40"/>
    </row>
    <row r="740" ht="15">
      <c r="J740" s="40"/>
    </row>
    <row r="741" ht="15">
      <c r="J741" s="40"/>
    </row>
    <row r="742" ht="15">
      <c r="J742" s="40"/>
    </row>
    <row r="743" ht="15">
      <c r="J743" s="40"/>
    </row>
    <row r="744" ht="15">
      <c r="J744" s="40"/>
    </row>
    <row r="745" ht="15">
      <c r="J745" s="40"/>
    </row>
    <row r="746" ht="15">
      <c r="J746" s="40"/>
    </row>
    <row r="747" ht="15">
      <c r="J747" s="40"/>
    </row>
    <row r="748" ht="15">
      <c r="J748" s="40"/>
    </row>
    <row r="749" ht="15">
      <c r="J749" s="40"/>
    </row>
    <row r="750" ht="15">
      <c r="J750" s="40"/>
    </row>
    <row r="751" ht="15">
      <c r="J751" s="40"/>
    </row>
    <row r="752" ht="15">
      <c r="J752" s="40"/>
    </row>
    <row r="753" ht="15">
      <c r="J753" s="40"/>
    </row>
    <row r="754" ht="15">
      <c r="J754" s="40"/>
    </row>
    <row r="755" ht="15">
      <c r="J755" s="40"/>
    </row>
    <row r="756" ht="15">
      <c r="J756" s="40"/>
    </row>
    <row r="757" ht="15">
      <c r="J757" s="40"/>
    </row>
    <row r="758" ht="15">
      <c r="J758" s="40"/>
    </row>
    <row r="759" ht="15">
      <c r="J759" s="40"/>
    </row>
    <row r="760" ht="15">
      <c r="J760" s="40"/>
    </row>
    <row r="761" ht="15">
      <c r="J761" s="40"/>
    </row>
    <row r="762" ht="15">
      <c r="J762" s="40"/>
    </row>
    <row r="763" ht="15">
      <c r="J763" s="40"/>
    </row>
    <row r="764" ht="15">
      <c r="J764" s="40"/>
    </row>
    <row r="765" ht="15">
      <c r="J765" s="40"/>
    </row>
    <row r="766" ht="15">
      <c r="J766" s="40"/>
    </row>
    <row r="767" ht="15">
      <c r="J767" s="40"/>
    </row>
    <row r="768" ht="15">
      <c r="J768" s="40"/>
    </row>
    <row r="769" ht="15">
      <c r="J769" s="40"/>
    </row>
    <row r="770" ht="15">
      <c r="J770" s="40"/>
    </row>
    <row r="771" ht="15">
      <c r="J771" s="40"/>
    </row>
    <row r="772" ht="15">
      <c r="J772" s="40"/>
    </row>
    <row r="773" ht="15">
      <c r="J773" s="40"/>
    </row>
    <row r="774" ht="15">
      <c r="J774" s="40"/>
    </row>
    <row r="775" ht="15">
      <c r="J775" s="40"/>
    </row>
    <row r="776" ht="15">
      <c r="J776" s="40"/>
    </row>
    <row r="777" ht="15">
      <c r="J777" s="40"/>
    </row>
    <row r="778" ht="15">
      <c r="J778" s="40"/>
    </row>
    <row r="779" ht="15">
      <c r="J779" s="40"/>
    </row>
    <row r="780" ht="15">
      <c r="J780" s="40"/>
    </row>
    <row r="781" ht="15">
      <c r="J781" s="40"/>
    </row>
    <row r="782" ht="15">
      <c r="J782" s="40"/>
    </row>
    <row r="783" ht="15">
      <c r="J783" s="40"/>
    </row>
    <row r="784" ht="15">
      <c r="J784" s="40"/>
    </row>
    <row r="785" ht="15">
      <c r="J785" s="40"/>
    </row>
    <row r="786" ht="15">
      <c r="J786" s="40"/>
    </row>
    <row r="787" ht="15">
      <c r="J787" s="40"/>
    </row>
    <row r="788" ht="15">
      <c r="J788" s="40"/>
    </row>
    <row r="789" ht="15">
      <c r="J789" s="40"/>
    </row>
    <row r="790" ht="15">
      <c r="J790" s="40"/>
    </row>
    <row r="791" ht="15">
      <c r="J791" s="40"/>
    </row>
    <row r="792" ht="15">
      <c r="J792" s="40"/>
    </row>
    <row r="793" ht="15">
      <c r="J793" s="40"/>
    </row>
    <row r="794" ht="15">
      <c r="J794" s="40"/>
    </row>
    <row r="795" ht="15">
      <c r="J795" s="40"/>
    </row>
    <row r="796" ht="15">
      <c r="J796" s="40"/>
    </row>
    <row r="797" ht="15">
      <c r="J797" s="40"/>
    </row>
    <row r="798" ht="15">
      <c r="J798" s="40"/>
    </row>
    <row r="799" ht="15">
      <c r="J799" s="40"/>
    </row>
    <row r="800" ht="15">
      <c r="J800" s="40"/>
    </row>
    <row r="801" ht="15">
      <c r="J801" s="40"/>
    </row>
    <row r="802" ht="15">
      <c r="J802" s="40"/>
    </row>
    <row r="803" ht="15">
      <c r="J803" s="40"/>
    </row>
    <row r="804" ht="15">
      <c r="J804" s="40"/>
    </row>
    <row r="805" ht="15">
      <c r="J805" s="40"/>
    </row>
    <row r="806" ht="15">
      <c r="J806" s="40"/>
    </row>
    <row r="807" ht="15">
      <c r="J807" s="40"/>
    </row>
    <row r="808" ht="15">
      <c r="J808" s="40"/>
    </row>
    <row r="809" ht="15">
      <c r="J809" s="40"/>
    </row>
    <row r="810" ht="15">
      <c r="J810" s="40"/>
    </row>
    <row r="811" ht="15">
      <c r="J811" s="40"/>
    </row>
    <row r="812" ht="15">
      <c r="J812" s="40"/>
    </row>
    <row r="813" ht="15">
      <c r="J813" s="40"/>
    </row>
    <row r="814" ht="15">
      <c r="J814" s="40"/>
    </row>
    <row r="815" ht="15">
      <c r="J815" s="40"/>
    </row>
    <row r="816" ht="15">
      <c r="J816" s="40"/>
    </row>
    <row r="817" ht="15">
      <c r="J817" s="40"/>
    </row>
    <row r="818" ht="15">
      <c r="J818" s="40"/>
    </row>
    <row r="819" ht="15">
      <c r="J819" s="40"/>
    </row>
    <row r="820" ht="15">
      <c r="J820" s="40"/>
    </row>
    <row r="821" ht="15">
      <c r="J821" s="40"/>
    </row>
    <row r="822" ht="15">
      <c r="J822" s="40"/>
    </row>
    <row r="823" ht="15">
      <c r="J823" s="40"/>
    </row>
    <row r="824" ht="15">
      <c r="J824" s="40"/>
    </row>
    <row r="825" ht="15">
      <c r="J825" s="40"/>
    </row>
    <row r="826" ht="15">
      <c r="J826" s="40"/>
    </row>
    <row r="827" ht="15">
      <c r="J827" s="40"/>
    </row>
    <row r="828" ht="15">
      <c r="J828" s="40"/>
    </row>
    <row r="829" ht="15">
      <c r="J829" s="40"/>
    </row>
    <row r="830" ht="15">
      <c r="J830" s="40"/>
    </row>
    <row r="831" ht="15">
      <c r="J831" s="40"/>
    </row>
    <row r="832" ht="15">
      <c r="J832" s="40"/>
    </row>
    <row r="833" ht="15">
      <c r="J833" s="40"/>
    </row>
    <row r="834" ht="15">
      <c r="J834" s="40"/>
    </row>
    <row r="835" ht="15">
      <c r="J835" s="40"/>
    </row>
    <row r="836" ht="15">
      <c r="J836" s="40"/>
    </row>
    <row r="837" ht="15">
      <c r="J837" s="40"/>
    </row>
    <row r="838" ht="15">
      <c r="J838" s="40"/>
    </row>
    <row r="839" ht="15">
      <c r="J839" s="40"/>
    </row>
    <row r="840" ht="15">
      <c r="J840" s="40"/>
    </row>
    <row r="841" ht="15">
      <c r="J841" s="40"/>
    </row>
    <row r="842" ht="15">
      <c r="J842" s="40"/>
    </row>
    <row r="843" ht="15">
      <c r="J843" s="40"/>
    </row>
    <row r="844" ht="15">
      <c r="J844" s="40"/>
    </row>
    <row r="845" ht="15">
      <c r="J845" s="40"/>
    </row>
    <row r="846" ht="15">
      <c r="J846" s="40"/>
    </row>
    <row r="847" ht="15">
      <c r="J847" s="40"/>
    </row>
    <row r="848" ht="15">
      <c r="J848" s="40"/>
    </row>
    <row r="849" ht="15">
      <c r="J849" s="40"/>
    </row>
    <row r="850" ht="15">
      <c r="J850" s="40"/>
    </row>
    <row r="851" ht="15">
      <c r="J851" s="40"/>
    </row>
    <row r="852" ht="15">
      <c r="J852" s="40"/>
    </row>
    <row r="853" ht="15">
      <c r="J853" s="40"/>
    </row>
    <row r="854" ht="15">
      <c r="J854" s="40"/>
    </row>
    <row r="855" ht="15">
      <c r="J855" s="40"/>
    </row>
    <row r="856" ht="15">
      <c r="J856" s="40"/>
    </row>
    <row r="857" ht="15">
      <c r="J857" s="40"/>
    </row>
    <row r="858" ht="15">
      <c r="J858" s="40"/>
    </row>
    <row r="859" ht="15">
      <c r="J859" s="40"/>
    </row>
    <row r="860" ht="15">
      <c r="J860" s="40"/>
    </row>
    <row r="861" ht="15">
      <c r="J861" s="40"/>
    </row>
    <row r="862" ht="15">
      <c r="J862" s="40"/>
    </row>
    <row r="863" ht="15">
      <c r="J863" s="40"/>
    </row>
    <row r="864" ht="15">
      <c r="J864" s="40"/>
    </row>
    <row r="865" ht="15">
      <c r="J865" s="40"/>
    </row>
    <row r="866" ht="15">
      <c r="J866" s="40"/>
    </row>
    <row r="867" ht="15">
      <c r="J867" s="40"/>
    </row>
    <row r="868" ht="15">
      <c r="J868" s="40"/>
    </row>
    <row r="869" ht="15">
      <c r="J869" s="40"/>
    </row>
    <row r="870" ht="15">
      <c r="J870" s="40"/>
    </row>
    <row r="871" ht="15">
      <c r="J871" s="40"/>
    </row>
    <row r="872" ht="15">
      <c r="J872" s="40"/>
    </row>
    <row r="873" ht="15">
      <c r="J873" s="40"/>
    </row>
    <row r="874" ht="15">
      <c r="J874" s="40"/>
    </row>
    <row r="875" ht="15">
      <c r="J875" s="40"/>
    </row>
    <row r="876" ht="15">
      <c r="J876" s="40"/>
    </row>
    <row r="877" ht="15">
      <c r="J877" s="40"/>
    </row>
    <row r="878" ht="15">
      <c r="J878" s="40"/>
    </row>
    <row r="879" ht="15">
      <c r="J879" s="40"/>
    </row>
    <row r="880" ht="15">
      <c r="J880" s="40"/>
    </row>
    <row r="881" ht="15">
      <c r="J881" s="40"/>
    </row>
    <row r="882" ht="15">
      <c r="J882" s="40"/>
    </row>
    <row r="883" ht="15">
      <c r="J883" s="40"/>
    </row>
    <row r="884" ht="15">
      <c r="J884" s="40"/>
    </row>
    <row r="885" ht="15">
      <c r="J885" s="40"/>
    </row>
    <row r="886" ht="15">
      <c r="J886" s="40"/>
    </row>
    <row r="887" ht="15">
      <c r="J887" s="40"/>
    </row>
    <row r="888" ht="15">
      <c r="J888" s="40"/>
    </row>
    <row r="889" ht="15">
      <c r="J889" s="40"/>
    </row>
    <row r="890" ht="15">
      <c r="J890" s="40"/>
    </row>
    <row r="891" ht="15">
      <c r="J891" s="40"/>
    </row>
    <row r="892" ht="15">
      <c r="J892" s="40"/>
    </row>
    <row r="893" ht="15">
      <c r="J893" s="40"/>
    </row>
    <row r="894" ht="15">
      <c r="J894" s="40"/>
    </row>
    <row r="895" ht="15">
      <c r="J895" s="40"/>
    </row>
    <row r="896" ht="15">
      <c r="J896" s="40"/>
    </row>
    <row r="897" ht="15">
      <c r="J897" s="40"/>
    </row>
    <row r="898" ht="15">
      <c r="J898" s="40"/>
    </row>
    <row r="899" ht="15">
      <c r="J899" s="40"/>
    </row>
    <row r="900" ht="15">
      <c r="J900" s="40"/>
    </row>
    <row r="901" ht="15">
      <c r="J901" s="40"/>
    </row>
    <row r="902" ht="15">
      <c r="J902" s="40"/>
    </row>
    <row r="903" ht="15">
      <c r="J903" s="40"/>
    </row>
    <row r="904" ht="15">
      <c r="J904" s="40"/>
    </row>
    <row r="905" ht="15">
      <c r="J905" s="40"/>
    </row>
    <row r="906" ht="15">
      <c r="J906" s="40"/>
    </row>
    <row r="907" ht="15">
      <c r="J907" s="40"/>
    </row>
    <row r="908" ht="15">
      <c r="J908" s="40"/>
    </row>
    <row r="909" ht="15">
      <c r="J909" s="40"/>
    </row>
    <row r="910" ht="15">
      <c r="J910" s="40"/>
    </row>
    <row r="911" ht="15">
      <c r="J911" s="40"/>
    </row>
    <row r="912" ht="15">
      <c r="J912" s="40"/>
    </row>
    <row r="913" ht="15">
      <c r="J913" s="40"/>
    </row>
    <row r="914" ht="15">
      <c r="J914" s="40"/>
    </row>
    <row r="915" ht="15">
      <c r="J915" s="40"/>
    </row>
    <row r="916" ht="15">
      <c r="J916" s="40"/>
    </row>
    <row r="917" ht="15">
      <c r="J917" s="40"/>
    </row>
    <row r="918" ht="15">
      <c r="J918" s="40"/>
    </row>
    <row r="919" ht="15">
      <c r="J919" s="40"/>
    </row>
    <row r="920" ht="15">
      <c r="J920" s="40"/>
    </row>
    <row r="921" ht="15">
      <c r="J921" s="40"/>
    </row>
    <row r="922" ht="15">
      <c r="J922" s="40"/>
    </row>
    <row r="923" ht="15">
      <c r="J923" s="40"/>
    </row>
    <row r="924" ht="15">
      <c r="J924" s="40"/>
    </row>
    <row r="925" ht="15">
      <c r="J925" s="40"/>
    </row>
    <row r="926" ht="15">
      <c r="J926" s="40"/>
    </row>
    <row r="927" ht="15">
      <c r="J927" s="40"/>
    </row>
    <row r="928" ht="15">
      <c r="J928" s="40"/>
    </row>
    <row r="929" ht="15">
      <c r="J929" s="40"/>
    </row>
    <row r="930" ht="15">
      <c r="J930" s="40"/>
    </row>
    <row r="931" ht="15">
      <c r="J931" s="40"/>
    </row>
    <row r="932" ht="15">
      <c r="J932" s="40"/>
    </row>
    <row r="933" ht="15">
      <c r="J933" s="40"/>
    </row>
    <row r="934" ht="15">
      <c r="J934" s="40"/>
    </row>
    <row r="935" ht="15">
      <c r="J935" s="40"/>
    </row>
    <row r="936" ht="15">
      <c r="J936" s="40"/>
    </row>
    <row r="937" ht="15">
      <c r="J937" s="40"/>
    </row>
    <row r="938" ht="15">
      <c r="J938" s="40"/>
    </row>
    <row r="939" ht="15">
      <c r="J939" s="40"/>
    </row>
    <row r="940" ht="15">
      <c r="J940" s="40"/>
    </row>
    <row r="941" ht="15">
      <c r="J941" s="40"/>
    </row>
    <row r="942" ht="15">
      <c r="J942" s="40"/>
    </row>
    <row r="943" ht="15">
      <c r="J943" s="40"/>
    </row>
    <row r="944" ht="15">
      <c r="J944" s="40"/>
    </row>
    <row r="945" ht="15">
      <c r="J945" s="40"/>
    </row>
    <row r="946" ht="15">
      <c r="J946" s="40"/>
    </row>
    <row r="947" ht="15">
      <c r="J947" s="40"/>
    </row>
    <row r="948" ht="15">
      <c r="J948" s="40"/>
    </row>
    <row r="949" ht="15">
      <c r="J949" s="40"/>
    </row>
    <row r="950" ht="15">
      <c r="J950" s="40"/>
    </row>
    <row r="951" ht="15">
      <c r="J951" s="40"/>
    </row>
    <row r="952" ht="15">
      <c r="J952" s="40"/>
    </row>
    <row r="953" ht="15">
      <c r="J953" s="40"/>
    </row>
    <row r="954" ht="15">
      <c r="J954" s="40"/>
    </row>
    <row r="955" ht="15">
      <c r="J955" s="40"/>
    </row>
    <row r="956" ht="15">
      <c r="J956" s="40"/>
    </row>
    <row r="957" ht="15">
      <c r="J957" s="40"/>
    </row>
    <row r="958" ht="15">
      <c r="J958" s="40"/>
    </row>
    <row r="959" ht="15">
      <c r="J959" s="40"/>
    </row>
    <row r="960" ht="15">
      <c r="J960" s="40"/>
    </row>
    <row r="961" ht="15">
      <c r="J961" s="40"/>
    </row>
    <row r="962" ht="15">
      <c r="J962" s="40"/>
    </row>
    <row r="963" ht="15">
      <c r="J963" s="40"/>
    </row>
    <row r="964" ht="15">
      <c r="J964" s="40"/>
    </row>
    <row r="965" ht="15">
      <c r="J965" s="40"/>
    </row>
    <row r="966" ht="15">
      <c r="J966" s="40"/>
    </row>
    <row r="967" ht="15">
      <c r="J967" s="40"/>
    </row>
    <row r="968" ht="15">
      <c r="J968" s="40"/>
    </row>
    <row r="969" ht="15">
      <c r="J969" s="40"/>
    </row>
    <row r="970" ht="15">
      <c r="J970" s="40"/>
    </row>
    <row r="971" ht="15">
      <c r="J971" s="40"/>
    </row>
    <row r="972" ht="15">
      <c r="J972" s="40"/>
    </row>
    <row r="973" ht="15">
      <c r="J973" s="40"/>
    </row>
    <row r="974" ht="15">
      <c r="J974" s="40"/>
    </row>
    <row r="975" ht="15">
      <c r="J975" s="40"/>
    </row>
    <row r="976" ht="15">
      <c r="J976" s="40"/>
    </row>
    <row r="977" ht="15">
      <c r="J977" s="40"/>
    </row>
    <row r="978" ht="15">
      <c r="J978" s="40"/>
    </row>
    <row r="979" ht="15">
      <c r="J979" s="40"/>
    </row>
    <row r="980" ht="15">
      <c r="J980" s="40"/>
    </row>
    <row r="981" ht="15">
      <c r="J981" s="40"/>
    </row>
    <row r="982" ht="15">
      <c r="J982" s="40"/>
    </row>
    <row r="983" ht="15">
      <c r="J983" s="40"/>
    </row>
    <row r="984" ht="15">
      <c r="J984" s="40"/>
    </row>
    <row r="985" ht="15">
      <c r="J985" s="40"/>
    </row>
    <row r="986" ht="15">
      <c r="J986" s="40"/>
    </row>
    <row r="987" ht="15">
      <c r="J987" s="40"/>
    </row>
    <row r="988" ht="15">
      <c r="J988" s="40"/>
    </row>
    <row r="989" ht="15">
      <c r="J989" s="40"/>
    </row>
    <row r="990" ht="15">
      <c r="J990" s="40"/>
    </row>
    <row r="991" ht="15">
      <c r="J991" s="40"/>
    </row>
    <row r="992" ht="15">
      <c r="J992" s="40"/>
    </row>
    <row r="993" ht="15">
      <c r="J993" s="40"/>
    </row>
    <row r="994" ht="15">
      <c r="J994" s="40"/>
    </row>
    <row r="995" ht="15">
      <c r="J995" s="40"/>
    </row>
    <row r="996" ht="15">
      <c r="J996" s="40"/>
    </row>
    <row r="997" ht="15">
      <c r="J997" s="40"/>
    </row>
    <row r="998" ht="15">
      <c r="J998" s="40"/>
    </row>
    <row r="999" ht="15">
      <c r="J999" s="40"/>
    </row>
    <row r="1000" ht="15">
      <c r="J1000" s="40"/>
    </row>
    <row r="1001" ht="15">
      <c r="J1001" s="40"/>
    </row>
    <row r="1002" ht="15">
      <c r="J1002" s="40"/>
    </row>
    <row r="1003" ht="15">
      <c r="J1003" s="40"/>
    </row>
    <row r="1004" ht="15">
      <c r="J1004" s="40"/>
    </row>
    <row r="1005" ht="15">
      <c r="J1005" s="40"/>
    </row>
    <row r="1006" ht="15">
      <c r="J1006" s="40"/>
    </row>
    <row r="1007" ht="15">
      <c r="J1007" s="40"/>
    </row>
    <row r="1008" ht="15">
      <c r="J1008" s="40"/>
    </row>
    <row r="1009" ht="15">
      <c r="J1009" s="40"/>
    </row>
    <row r="1010" ht="15">
      <c r="J1010" s="40"/>
    </row>
    <row r="1011" ht="15">
      <c r="J1011" s="40"/>
    </row>
    <row r="1012" ht="15">
      <c r="J1012" s="40"/>
    </row>
    <row r="1013" ht="15">
      <c r="J1013" s="40"/>
    </row>
    <row r="1014" ht="15">
      <c r="J1014" s="40"/>
    </row>
    <row r="1015" ht="15">
      <c r="J1015" s="40"/>
    </row>
    <row r="1016" ht="15">
      <c r="J1016" s="40"/>
    </row>
    <row r="1017" ht="15">
      <c r="J1017" s="40"/>
    </row>
    <row r="1018" ht="15">
      <c r="J1018" s="40"/>
    </row>
    <row r="1019" ht="15">
      <c r="J1019" s="40"/>
    </row>
    <row r="1020" ht="15">
      <c r="J1020" s="40"/>
    </row>
    <row r="1021" ht="15">
      <c r="J1021" s="40"/>
    </row>
    <row r="1022" ht="15">
      <c r="J1022" s="40"/>
    </row>
    <row r="1023" ht="15">
      <c r="J1023" s="40"/>
    </row>
    <row r="1024" ht="15">
      <c r="J1024" s="40"/>
    </row>
    <row r="1025" ht="15">
      <c r="J1025" s="40"/>
    </row>
    <row r="1026" ht="15">
      <c r="J1026" s="40"/>
    </row>
    <row r="1027" ht="15">
      <c r="J1027" s="40"/>
    </row>
    <row r="1028" ht="15">
      <c r="J1028" s="40"/>
    </row>
    <row r="1029" ht="15">
      <c r="J1029" s="40"/>
    </row>
    <row r="1030" ht="15">
      <c r="J1030" s="40"/>
    </row>
    <row r="1031" ht="15">
      <c r="J1031" s="40"/>
    </row>
    <row r="1032" ht="15">
      <c r="J1032" s="40"/>
    </row>
    <row r="1033" ht="15">
      <c r="J1033" s="40"/>
    </row>
    <row r="1034" ht="15">
      <c r="J1034" s="40"/>
    </row>
    <row r="1035" ht="15">
      <c r="J1035" s="40"/>
    </row>
    <row r="1036" ht="15">
      <c r="J1036" s="40"/>
    </row>
    <row r="1037" ht="15">
      <c r="J1037" s="40"/>
    </row>
    <row r="1038" ht="15">
      <c r="J1038" s="40"/>
    </row>
    <row r="1039" ht="15">
      <c r="J1039" s="40"/>
    </row>
    <row r="1040" ht="15">
      <c r="J1040" s="40"/>
    </row>
    <row r="1041" ht="15">
      <c r="J1041" s="40"/>
    </row>
    <row r="1042" ht="15">
      <c r="J1042" s="40"/>
    </row>
    <row r="1043" ht="15">
      <c r="J1043" s="40"/>
    </row>
    <row r="1044" ht="15">
      <c r="J1044" s="40"/>
    </row>
    <row r="1045" ht="15">
      <c r="J1045" s="40"/>
    </row>
    <row r="1046" ht="15">
      <c r="J1046" s="40"/>
    </row>
    <row r="1047" ht="15">
      <c r="J1047" s="40"/>
    </row>
    <row r="1048" ht="15">
      <c r="J1048" s="40"/>
    </row>
    <row r="1049" ht="15">
      <c r="J1049" s="40"/>
    </row>
    <row r="1050" ht="15">
      <c r="J1050" s="40"/>
    </row>
    <row r="1051" ht="15">
      <c r="J1051" s="40"/>
    </row>
    <row r="1052" ht="15">
      <c r="J1052" s="40"/>
    </row>
    <row r="1053" ht="15">
      <c r="J1053" s="40"/>
    </row>
    <row r="1054" ht="15">
      <c r="J1054" s="40"/>
    </row>
    <row r="1055" ht="15">
      <c r="J1055" s="40"/>
    </row>
    <row r="1056" ht="15">
      <c r="J1056" s="40"/>
    </row>
    <row r="1057" ht="15">
      <c r="J1057" s="40"/>
    </row>
    <row r="1058" ht="15">
      <c r="J1058" s="40"/>
    </row>
    <row r="1059" ht="15">
      <c r="J1059" s="40"/>
    </row>
    <row r="1060" ht="15">
      <c r="J1060" s="40"/>
    </row>
    <row r="1061" ht="15">
      <c r="J1061" s="40"/>
    </row>
    <row r="1062" ht="15">
      <c r="J1062" s="40"/>
    </row>
    <row r="1063" ht="15">
      <c r="J1063" s="40"/>
    </row>
    <row r="1064" ht="15">
      <c r="J1064" s="40"/>
    </row>
    <row r="1065" ht="15">
      <c r="J1065" s="40"/>
    </row>
    <row r="1066" ht="15">
      <c r="J1066" s="40"/>
    </row>
    <row r="1067" ht="15">
      <c r="J1067" s="40"/>
    </row>
    <row r="1068" ht="15">
      <c r="J1068" s="40"/>
    </row>
    <row r="1069" ht="15">
      <c r="J1069" s="40"/>
    </row>
    <row r="1070" ht="15">
      <c r="J1070" s="40"/>
    </row>
    <row r="1071" ht="15">
      <c r="J1071" s="40"/>
    </row>
    <row r="1072" ht="15">
      <c r="J1072" s="40"/>
    </row>
    <row r="1073" ht="15">
      <c r="J1073" s="40"/>
    </row>
  </sheetData>
  <sheetProtection/>
  <mergeCells count="7">
    <mergeCell ref="G93:H93"/>
    <mergeCell ref="G94:H94"/>
    <mergeCell ref="G95:H95"/>
    <mergeCell ref="A5:N5"/>
    <mergeCell ref="A7:N7"/>
    <mergeCell ref="A8:N8"/>
    <mergeCell ref="A9:N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5" scale="54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Bladimil Alberto Fantasía Berroa</cp:lastModifiedBy>
  <cp:lastPrinted>2018-10-03T13:00:54Z</cp:lastPrinted>
  <dcterms:created xsi:type="dcterms:W3CDTF">2018-04-17T18:57:16Z</dcterms:created>
  <dcterms:modified xsi:type="dcterms:W3CDTF">2018-10-05T13:43:16Z</dcterms:modified>
  <cp:category/>
  <cp:version/>
  <cp:contentType/>
  <cp:contentStatus/>
</cp:coreProperties>
</file>